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15" windowHeight="4560" activeTab="0"/>
  </bookViews>
  <sheets>
    <sheet name="План_график на 2012г &quot;Гимн №1&quot;" sheetId="1" r:id="rId1"/>
    <sheet name="МДОУ №5 иные цели" sheetId="2" state="hidden" r:id="rId2"/>
    <sheet name="МДОУ №6 иные цели" sheetId="3" state="hidden" r:id="rId3"/>
    <sheet name="Основные средства" sheetId="4" r:id="rId4"/>
  </sheets>
  <definedNames>
    <definedName name="_xlnm.Print_Titles" localSheetId="0">'План_график на 2012г "Гимн №1"'!$2:$3</definedName>
  </definedNames>
  <calcPr fullCalcOnLoad="1" fullPrecision="0"/>
</workbook>
</file>

<file path=xl/sharedStrings.xml><?xml version="1.0" encoding="utf-8"?>
<sst xmlns="http://schemas.openxmlformats.org/spreadsheetml/2006/main" count="265" uniqueCount="175">
  <si>
    <t>КОСГУ</t>
  </si>
  <si>
    <t>СубКОСГУ</t>
  </si>
  <si>
    <t>Наименование показателей</t>
  </si>
  <si>
    <t>Сумма</t>
  </si>
  <si>
    <t>Кассовый план</t>
  </si>
  <si>
    <t>июль</t>
  </si>
  <si>
    <t>август</t>
  </si>
  <si>
    <t>сентябрь</t>
  </si>
  <si>
    <t>октябрь</t>
  </si>
  <si>
    <t>ноябрь</t>
  </si>
  <si>
    <t>декабрь</t>
  </si>
  <si>
    <t>211.00.01</t>
  </si>
  <si>
    <t>Оплата труда</t>
  </si>
  <si>
    <t>Заработная плата</t>
  </si>
  <si>
    <t>211.00.02</t>
  </si>
  <si>
    <t>Единовременные денежные вознаграждения</t>
  </si>
  <si>
    <t>Отклонение</t>
  </si>
  <si>
    <t>Прочие выплаты</t>
  </si>
  <si>
    <t>212.00.02</t>
  </si>
  <si>
    <t>Компенсация за приобретение книгоиздательской продукции и периодических изданий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</si>
  <si>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</si>
  <si>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</si>
  <si>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</si>
  <si>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</si>
  <si>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225.00.02</t>
  </si>
  <si>
    <t>Текущий ремонт зданий и сооружений</t>
  </si>
  <si>
    <t>225.00.03</t>
  </si>
  <si>
    <t>Прочие расходы по содержанию имущества</t>
  </si>
  <si>
    <t>Услуги по уборке и вывозу мусора, твердых бытовых отходов</t>
  </si>
  <si>
    <t>Услуги по проведению дезинфекции, дезинсекции, дератизации</t>
  </si>
  <si>
    <t>Услуги по аварийному и техническому обслуживанию сетей ТВС и канализации</t>
  </si>
  <si>
    <t>Услуги по техническому обслуживанию электросетей и электрооборудования</t>
  </si>
  <si>
    <t>Услуги по уборке и вывозу снега</t>
  </si>
  <si>
    <t>Услуги по техническому обслуживанию и ремонту медицинского оборудования</t>
  </si>
  <si>
    <t>Услуги по проведению исследования проб воды в бассейне</t>
  </si>
  <si>
    <t>Услуги по техническому обслуживанию оборудования, в т.ч.: техническое обслуживание тепло-, водо-, электросчетчиков</t>
  </si>
  <si>
    <t>Прочие работы, услуги</t>
  </si>
  <si>
    <t>Медицинский осмотр и освидетельствование работников, состоящих в штате учреждения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</si>
  <si>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охрана) в т.ч.: кнопка тревожной сигнализации</t>
  </si>
  <si>
    <t>Оплата труда и начисления на выплаты по оплате труда</t>
  </si>
  <si>
    <t>Прочие расходы</t>
  </si>
  <si>
    <t>340.00.01</t>
  </si>
  <si>
    <t>Увеличение стоимости материальных запасов</t>
  </si>
  <si>
    <t>Продукты питания</t>
  </si>
  <si>
    <t>340.00.02</t>
  </si>
  <si>
    <t>Медикаменты</t>
  </si>
  <si>
    <t>Итого по КОСГУ 211</t>
  </si>
  <si>
    <t>Итого по КОСГУ 212</t>
  </si>
  <si>
    <t>Итого по КОСГУ 213</t>
  </si>
  <si>
    <t>Итого по субКОСГУ 225.00.03</t>
  </si>
  <si>
    <t>Итого по КОСГУ 225</t>
  </si>
  <si>
    <t>Итого по КОСГУ 226</t>
  </si>
  <si>
    <t>Итого по КОСГУ 290</t>
  </si>
  <si>
    <t>Итого по КОСГУ 340</t>
  </si>
  <si>
    <t>ВСЕГО по муниципальному заданию</t>
  </si>
  <si>
    <t>3 квартал</t>
  </si>
  <si>
    <t>4 квартал</t>
  </si>
  <si>
    <t>Субвенция на осуществление органами местного самоуправления отдельных государственных полномочий по осуществлению социальной поддержки работников образовательных учреждений автономного округа</t>
  </si>
  <si>
    <t>Пособия по социальной помощи населению</t>
  </si>
  <si>
    <t>ВСЕГО по ст. 210</t>
  </si>
  <si>
    <t>Социальное обеспечение</t>
  </si>
  <si>
    <t>Итого по ст 260</t>
  </si>
  <si>
    <t>Денежная компенсация на санаторно-курортное лечение и оздоровление работникам государственных и муниципальных, автономных, бюджетных и казенных учреждений бюджетной сферы</t>
  </si>
  <si>
    <t>Финансовое обеспечение отдельных государственных полномочий по осуществлению социальной поддержки работников образовательных учреждений автономного округа</t>
  </si>
  <si>
    <t>ОДЦП "Безопасность жизнедеятельности населения ЯНАО на 2011-2013 годы"</t>
  </si>
  <si>
    <t>ВЦП "Обеспечение пожарной безопасности в муниципальных образовательных учреждениях на 2011 год"</t>
  </si>
  <si>
    <t>Итого по ст 220</t>
  </si>
  <si>
    <t>ВСЕГО на иные цели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</si>
  <si>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</si>
  <si>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</si>
  <si>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</si>
  <si>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</si>
  <si>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</si>
  <si>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</si>
  <si>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</si>
  <si>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</si>
  <si>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212.00.01</t>
  </si>
  <si>
    <t>212.00.03</t>
  </si>
  <si>
    <t>Компенсация за стоимость аренды жилья</t>
  </si>
  <si>
    <t>Оплата стоимости проезда к месту отпуска и обратно</t>
  </si>
  <si>
    <t>Транспортные услуги</t>
  </si>
  <si>
    <t>Увеличение стоимости основных средств</t>
  </si>
  <si>
    <t>Итого по КОСГУ 310</t>
  </si>
  <si>
    <t>340.00.03</t>
  </si>
  <si>
    <t>340.00.04</t>
  </si>
  <si>
    <t>Расходные материалы</t>
  </si>
  <si>
    <t>Услуги ГСМ</t>
  </si>
  <si>
    <t>212.00.05</t>
  </si>
  <si>
    <t>212.00.04</t>
  </si>
  <si>
    <t>Суточные при служебных командировках</t>
  </si>
  <si>
    <t>абонентская плата за телефон</t>
  </si>
  <si>
    <t>исходящие звонки</t>
  </si>
  <si>
    <t>междугородняя связь</t>
  </si>
  <si>
    <t>Поверка теплосчетчиков</t>
  </si>
  <si>
    <t>Арендная плата за пользование имуществом</t>
  </si>
  <si>
    <t>Услуги по техническому осмотру и диагностике автомобиля</t>
  </si>
  <si>
    <t>Услуги по техническому обслуживанию систем видеонаблюдения</t>
  </si>
  <si>
    <t>Услуги по обслуживанию мини АТС</t>
  </si>
  <si>
    <t>Услуги по техническому обслуживанию контрольно-кассовых машин</t>
  </si>
  <si>
    <t>Услуги по зарядке огнетушителей</t>
  </si>
  <si>
    <t>Услуги по ремонту оргтехники</t>
  </si>
  <si>
    <t>Услуги по ремонту бытовой техники</t>
  </si>
  <si>
    <t>Проведение огнезащитной обработки</t>
  </si>
  <si>
    <t>Чистка снега с крыш</t>
  </si>
  <si>
    <t>Вывоз крупногабаритного мусора</t>
  </si>
  <si>
    <t>Услуги по обслуживанию охраны</t>
  </si>
  <si>
    <t>Услуги по ремонту автомобиля</t>
  </si>
  <si>
    <t>Предрейсовый медосмотр водителей</t>
  </si>
  <si>
    <t>Услуги по обязательному страхованию гражданской ответственности владельцев транспортных средств</t>
  </si>
  <si>
    <t>Приобретение неисключительных (пользовательских), лицензионных прав на программное обеспечение</t>
  </si>
  <si>
    <t>Услуги по проведению аттестации сотрудников</t>
  </si>
  <si>
    <t>Услуги по проведению лабораторного контроля проб сточных вод, класса опасности</t>
  </si>
  <si>
    <t>Услуги по отбору сточных вод из канализационного коллектора</t>
  </si>
  <si>
    <t>Проведение лабораторных исследований воды</t>
  </si>
  <si>
    <t>Изготовление плана эвакуации</t>
  </si>
  <si>
    <t>Проведение санитарного минимума</t>
  </si>
  <si>
    <t>Аттестация рабочих мест</t>
  </si>
  <si>
    <t>Оплата договоров гражданско-правового характера</t>
  </si>
  <si>
    <t>Испытание на прочность ограждение кровли</t>
  </si>
  <si>
    <t>Пожарный минимум</t>
  </si>
  <si>
    <t>Услуги по инвентаризации и паспортизации зданий и сооружений, других основных средств (техпаспорт учреждения)</t>
  </si>
  <si>
    <t>Нотариальные услуги</t>
  </si>
  <si>
    <t>Полиграфические услуги</t>
  </si>
  <si>
    <t>Оплата за загрязнение окружающей среды</t>
  </si>
  <si>
    <t>Выплата стипендий учащимся</t>
  </si>
  <si>
    <t>Транспортный налог</t>
  </si>
  <si>
    <t>Госпошлина</t>
  </si>
  <si>
    <t>Пени, административные штрафы</t>
  </si>
  <si>
    <t>Фонд всеобуча</t>
  </si>
  <si>
    <t>Посуда</t>
  </si>
  <si>
    <t>Мягкий инвентарь</t>
  </si>
  <si>
    <t xml:space="preserve">Спецодежда </t>
  </si>
  <si>
    <t>Запчасти для автотранспорта</t>
  </si>
  <si>
    <t>Другие виды услуг для функционирования учреждения</t>
  </si>
  <si>
    <t>Остаток ассигнований для  распределения</t>
  </si>
  <si>
    <t>Гимназия №1</t>
  </si>
  <si>
    <t>План -график муниципального задания на 2012 год МАОУ Гимназия №1</t>
  </si>
  <si>
    <t>Директор МАОУ Гимназия №1</t>
  </si>
  <si>
    <t>Овсяник И.О.</t>
  </si>
  <si>
    <t>Обслуживание системы "Консультант Плюс"</t>
  </si>
  <si>
    <t>Канцелярские товары</t>
  </si>
  <si>
    <t>Основные средства</t>
  </si>
  <si>
    <t>Учебники</t>
  </si>
  <si>
    <t>Методическая, художественная литература</t>
  </si>
  <si>
    <t>Периодические издания</t>
  </si>
  <si>
    <t>Поверка элекросчетчиков</t>
  </si>
  <si>
    <t>Абонентское обслуживаниев Системе "Контур-Экстерн"в справочно-прпавовом веб-контуре</t>
  </si>
  <si>
    <t xml:space="preserve">Обслуживание в системе юридически значимогозащищенного элекронного документооборота ЯНАО (выдача носителя,лицензии и консультативные услуги) </t>
  </si>
  <si>
    <t>Услуги средств массовой информации</t>
  </si>
  <si>
    <t>Подписка на журнал "Директор"</t>
  </si>
  <si>
    <t>Блок электронной контрольной ленты</t>
  </si>
  <si>
    <t>Лицензирование образовательного учреждения</t>
  </si>
  <si>
    <t>Аккредитация образовательного учреждения</t>
  </si>
  <si>
    <t>Оборудование аварийного освещения здания</t>
  </si>
  <si>
    <t>Услуги по расчету пожарного риска, технический регламент пожарной безопасности</t>
  </si>
  <si>
    <t>Проведение электроизмерительных работ и испыаний элекрооборудования</t>
  </si>
  <si>
    <t>Мероприяия по проведению производственного контроля</t>
  </si>
  <si>
    <t>Промывка сисемы отопления</t>
  </si>
  <si>
    <t>Утилизация люминисцентных ламп</t>
  </si>
  <si>
    <t>Комплект для вытяжной вентиляции на пищеблок</t>
  </si>
  <si>
    <t>Монтаж системы вытяжной вентиляции на пищеблоке</t>
  </si>
  <si>
    <t>Проведение техминимума по электробезопасности</t>
  </si>
  <si>
    <t>абонентская плата за пользование почтовым абонентским ящиком</t>
  </si>
  <si>
    <t>Интерактивные  киоски</t>
  </si>
  <si>
    <t xml:space="preserve">Мобильные компьютеры для параллели 2х классов </t>
  </si>
  <si>
    <t>Комплект-рабочее место учителя</t>
  </si>
  <si>
    <t>Комплект ученический 1-но местный с регулировкой по высоте и наклолну рабочей поверхности</t>
  </si>
  <si>
    <t>Комплект ученический 2-х местный с регулировкой по высоте и наклолну рабочей поверхности</t>
  </si>
  <si>
    <t>ИТОГО:</t>
  </si>
  <si>
    <t>Хозяйственные товары</t>
  </si>
  <si>
    <t>Запчасти к компьютеру</t>
  </si>
  <si>
    <t>Картриджи, тонеры</t>
  </si>
  <si>
    <t>Программное обеспечение</t>
  </si>
  <si>
    <t>Учебники (федеральный комплект)</t>
  </si>
  <si>
    <t>МАОУ "Гимназия №1"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</si>
</sst>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164" fontId="13" fillId="0" borderId="11" xfId="53" applyNumberFormat="1" applyFont="1" applyFill="1" applyBorder="1" applyAlignment="1" applyProtection="1">
      <alignment vertical="top" wrapText="1"/>
      <protection hidden="1"/>
    </xf>
    <xf numFmtId="164" fontId="13" fillId="0" borderId="12" xfId="53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 vertical="top" wrapText="1"/>
    </xf>
    <xf numFmtId="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4" fontId="14" fillId="33" borderId="10" xfId="0" applyNumberFormat="1" applyFont="1" applyFill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 wrapText="1"/>
    </xf>
    <xf numFmtId="4" fontId="17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64" fontId="13" fillId="0" borderId="21" xfId="53" applyNumberFormat="1" applyFont="1" applyFill="1" applyBorder="1" applyAlignment="1" applyProtection="1">
      <alignment horizontal="center" vertical="top" wrapText="1"/>
      <protection hidden="1"/>
    </xf>
    <xf numFmtId="164" fontId="1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2" fontId="51" fillId="0" borderId="16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2" fontId="51" fillId="0" borderId="18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2" fontId="52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2" fontId="51" fillId="0" borderId="16" xfId="0" applyNumberFormat="1" applyFont="1" applyFill="1" applyBorder="1" applyAlignment="1">
      <alignment horizontal="center"/>
    </xf>
    <xf numFmtId="2" fontId="51" fillId="0" borderId="18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4" fontId="14" fillId="33" borderId="14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2" fontId="14" fillId="34" borderId="14" xfId="0" applyNumberFormat="1" applyFont="1" applyFill="1" applyBorder="1" applyAlignment="1">
      <alignment vertical="top" wrapText="1"/>
    </xf>
    <xf numFmtId="0" fontId="53" fillId="0" borderId="0" xfId="0" applyFont="1" applyAlignment="1">
      <alignment/>
    </xf>
    <xf numFmtId="4" fontId="54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00390625" style="0" customWidth="1"/>
    <col min="3" max="3" width="21.8515625" style="0" customWidth="1"/>
    <col min="4" max="4" width="14.7109375" style="0" customWidth="1"/>
    <col min="5" max="5" width="12.28125" style="0" customWidth="1"/>
    <col min="6" max="7" width="14.421875" style="0" customWidth="1"/>
    <col min="8" max="8" width="13.140625" style="0" customWidth="1"/>
    <col min="9" max="9" width="12.8515625" style="0" customWidth="1"/>
    <col min="10" max="10" width="14.7109375" style="0" customWidth="1"/>
    <col min="11" max="11" width="13.421875" style="0" customWidth="1"/>
    <col min="12" max="12" width="13.8515625" style="0" customWidth="1"/>
    <col min="13" max="13" width="10.140625" style="0" customWidth="1"/>
    <col min="14" max="14" width="10.28125" style="0" customWidth="1"/>
    <col min="15" max="15" width="11.7109375" style="0" customWidth="1"/>
    <col min="16" max="16" width="13.8515625" style="0" customWidth="1"/>
    <col min="17" max="17" width="12.28125" style="0" customWidth="1"/>
    <col min="18" max="18" width="12.00390625" style="0" customWidth="1"/>
    <col min="19" max="19" width="10.7109375" style="0" customWidth="1"/>
    <col min="20" max="20" width="15.00390625" style="0" customWidth="1"/>
    <col min="21" max="21" width="11.8515625" style="0" customWidth="1"/>
    <col min="22" max="22" width="12.7109375" style="0" customWidth="1"/>
  </cols>
  <sheetData>
    <row r="1" spans="1:53" ht="28.5" customHeight="1">
      <c r="A1" s="45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3"/>
      <c r="R1" s="115" t="s">
        <v>136</v>
      </c>
      <c r="S1" s="115"/>
      <c r="T1" s="11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3" customFormat="1" ht="12" customHeight="1">
      <c r="A2" s="116" t="s">
        <v>0</v>
      </c>
      <c r="B2" s="116" t="s">
        <v>1</v>
      </c>
      <c r="C2" s="116" t="s">
        <v>2</v>
      </c>
      <c r="D2" s="116" t="s">
        <v>3</v>
      </c>
      <c r="E2" s="117" t="s">
        <v>4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5" t="s">
        <v>16</v>
      </c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2.75">
      <c r="A3" s="116"/>
      <c r="B3" s="116"/>
      <c r="C3" s="116"/>
      <c r="D3" s="116"/>
      <c r="E3" s="27" t="s">
        <v>68</v>
      </c>
      <c r="F3" s="27" t="s">
        <v>69</v>
      </c>
      <c r="G3" s="27" t="s">
        <v>70</v>
      </c>
      <c r="H3" s="13" t="s">
        <v>71</v>
      </c>
      <c r="I3" s="27" t="s">
        <v>72</v>
      </c>
      <c r="J3" s="27" t="s">
        <v>73</v>
      </c>
      <c r="K3" s="27" t="s">
        <v>74</v>
      </c>
      <c r="L3" s="13" t="s">
        <v>75</v>
      </c>
      <c r="M3" s="4" t="s">
        <v>5</v>
      </c>
      <c r="N3" s="4" t="s">
        <v>6</v>
      </c>
      <c r="O3" s="4" t="s">
        <v>7</v>
      </c>
      <c r="P3" s="13" t="s">
        <v>55</v>
      </c>
      <c r="Q3" s="4" t="s">
        <v>8</v>
      </c>
      <c r="R3" s="4" t="s">
        <v>9</v>
      </c>
      <c r="S3" s="4" t="s">
        <v>10</v>
      </c>
      <c r="T3" s="13" t="s">
        <v>56</v>
      </c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19" customFormat="1" ht="15.75" customHeight="1">
      <c r="A4" s="14">
        <v>210</v>
      </c>
      <c r="B4" s="15"/>
      <c r="C4" s="106" t="s">
        <v>39</v>
      </c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5"/>
      <c r="O4" s="15"/>
      <c r="P4" s="15"/>
      <c r="Q4" s="15"/>
      <c r="R4" s="15"/>
      <c r="S4" s="15"/>
      <c r="T4" s="15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s="3" customFormat="1" ht="12.75">
      <c r="A5" s="38">
        <v>211</v>
      </c>
      <c r="B5" s="38"/>
      <c r="C5" s="38" t="s">
        <v>13</v>
      </c>
      <c r="D5" s="39">
        <f>D6+D7</f>
        <v>5001106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6"/>
      <c r="R5" s="6"/>
      <c r="S5" s="6"/>
      <c r="T5" s="9"/>
      <c r="U5" s="7"/>
      <c r="V5" s="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3" customFormat="1" ht="12.75">
      <c r="A6" s="38"/>
      <c r="B6" s="38" t="s">
        <v>11</v>
      </c>
      <c r="C6" s="38" t="s">
        <v>12</v>
      </c>
      <c r="D6" s="39">
        <v>5001106</v>
      </c>
      <c r="E6" s="6"/>
      <c r="F6" s="6">
        <v>93575</v>
      </c>
      <c r="G6" s="6">
        <v>93575</v>
      </c>
      <c r="H6" s="6">
        <f>E6+F6+G6</f>
        <v>187150</v>
      </c>
      <c r="I6" s="6">
        <v>140363</v>
      </c>
      <c r="J6" s="6">
        <v>187150</v>
      </c>
      <c r="K6" s="6">
        <v>117793</v>
      </c>
      <c r="L6" s="6">
        <f>I6+J6+K6</f>
        <v>445306</v>
      </c>
      <c r="M6" s="6">
        <v>37430</v>
      </c>
      <c r="N6" s="6"/>
      <c r="O6" s="6">
        <v>23394</v>
      </c>
      <c r="P6" s="9">
        <f>M6+N6+O6</f>
        <v>60824</v>
      </c>
      <c r="Q6" s="6">
        <v>99190</v>
      </c>
      <c r="R6" s="6">
        <v>99190</v>
      </c>
      <c r="S6" s="6">
        <v>4109446</v>
      </c>
      <c r="T6" s="9">
        <f>SUM(Q6:S6)</f>
        <v>4307826</v>
      </c>
      <c r="U6" s="7">
        <f>H6+L6+P6+T6</f>
        <v>5001106</v>
      </c>
      <c r="V6" s="7">
        <f aca="true" t="shared" si="0" ref="V6:V41">D6-U6</f>
        <v>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3" customFormat="1" ht="38.25">
      <c r="A7" s="38"/>
      <c r="B7" s="38" t="s">
        <v>14</v>
      </c>
      <c r="C7" s="38" t="s">
        <v>15</v>
      </c>
      <c r="D7" s="49"/>
      <c r="E7" s="6"/>
      <c r="F7" s="6"/>
      <c r="G7" s="6"/>
      <c r="H7" s="6">
        <f>E7+F7+G7</f>
        <v>0</v>
      </c>
      <c r="I7" s="6"/>
      <c r="J7" s="6"/>
      <c r="K7" s="6"/>
      <c r="L7" s="6">
        <f>I7+J7+K7</f>
        <v>0</v>
      </c>
      <c r="M7" s="6"/>
      <c r="N7" s="6"/>
      <c r="O7" s="6"/>
      <c r="P7" s="9">
        <f>M7+N7+O7</f>
        <v>0</v>
      </c>
      <c r="Q7" s="6"/>
      <c r="R7" s="6"/>
      <c r="S7" s="6"/>
      <c r="T7" s="9">
        <f>SUM(Q7:S7)</f>
        <v>0</v>
      </c>
      <c r="U7" s="7">
        <f aca="true" t="shared" si="1" ref="U7:U80">H7+L7+P7+T7</f>
        <v>0</v>
      </c>
      <c r="V7" s="7">
        <f t="shared" si="0"/>
        <v>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12" customFormat="1" ht="12.75" customHeight="1">
      <c r="A8" s="109" t="s">
        <v>46</v>
      </c>
      <c r="B8" s="110"/>
      <c r="C8" s="111"/>
      <c r="D8" s="40">
        <f aca="true" t="shared" si="2" ref="D8:L8">D6+D7</f>
        <v>5001106</v>
      </c>
      <c r="E8" s="40">
        <f t="shared" si="2"/>
        <v>0</v>
      </c>
      <c r="F8" s="40">
        <f t="shared" si="2"/>
        <v>93575</v>
      </c>
      <c r="G8" s="40">
        <f t="shared" si="2"/>
        <v>93575</v>
      </c>
      <c r="H8" s="9">
        <f t="shared" si="2"/>
        <v>187150</v>
      </c>
      <c r="I8" s="40">
        <f t="shared" si="2"/>
        <v>140363</v>
      </c>
      <c r="J8" s="40">
        <f t="shared" si="2"/>
        <v>187150</v>
      </c>
      <c r="K8" s="40">
        <f t="shared" si="2"/>
        <v>117793</v>
      </c>
      <c r="L8" s="9">
        <f t="shared" si="2"/>
        <v>445306</v>
      </c>
      <c r="M8" s="9">
        <f aca="true" t="shared" si="3" ref="M8:S8">SUM(M6:M7)</f>
        <v>37430</v>
      </c>
      <c r="N8" s="9">
        <f t="shared" si="3"/>
        <v>0</v>
      </c>
      <c r="O8" s="9">
        <f t="shared" si="3"/>
        <v>23394</v>
      </c>
      <c r="P8" s="9">
        <f>SUM(M8:O8)</f>
        <v>60824</v>
      </c>
      <c r="Q8" s="9">
        <f t="shared" si="3"/>
        <v>99190</v>
      </c>
      <c r="R8" s="9">
        <f t="shared" si="3"/>
        <v>99190</v>
      </c>
      <c r="S8" s="9">
        <f t="shared" si="3"/>
        <v>4109446</v>
      </c>
      <c r="T8" s="9">
        <f>SUM(Q8:S8)</f>
        <v>4307826</v>
      </c>
      <c r="U8" s="7">
        <f t="shared" si="1"/>
        <v>5001106</v>
      </c>
      <c r="V8" s="7">
        <f t="shared" si="0"/>
        <v>0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s="3" customFormat="1" ht="12.75">
      <c r="A9" s="38">
        <v>212</v>
      </c>
      <c r="B9" s="38"/>
      <c r="C9" s="38" t="s">
        <v>17</v>
      </c>
      <c r="D9" s="3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9"/>
      <c r="Q9" s="6"/>
      <c r="R9" s="6"/>
      <c r="S9" s="6"/>
      <c r="T9" s="9">
        <f aca="true" t="shared" si="4" ref="T9:T82">SUM(Q9:S9)</f>
        <v>0</v>
      </c>
      <c r="U9" s="7">
        <f t="shared" si="1"/>
        <v>0</v>
      </c>
      <c r="V9" s="7">
        <f t="shared" si="0"/>
        <v>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3" customFormat="1" ht="27" customHeight="1">
      <c r="A10" s="63"/>
      <c r="B10" s="64" t="s">
        <v>76</v>
      </c>
      <c r="C10" s="64" t="s">
        <v>78</v>
      </c>
      <c r="D10" s="65">
        <v>240000</v>
      </c>
      <c r="E10" s="6">
        <v>20000</v>
      </c>
      <c r="F10" s="6">
        <v>20000</v>
      </c>
      <c r="G10" s="6">
        <v>20000</v>
      </c>
      <c r="H10" s="6">
        <f>E10+F10+G10</f>
        <v>60000</v>
      </c>
      <c r="I10" s="6">
        <v>20000</v>
      </c>
      <c r="J10" s="6">
        <v>20000</v>
      </c>
      <c r="K10" s="6">
        <v>20000</v>
      </c>
      <c r="L10" s="6">
        <f>I10+J10+K10</f>
        <v>60000</v>
      </c>
      <c r="M10" s="6">
        <v>20000</v>
      </c>
      <c r="N10" s="6">
        <v>20000</v>
      </c>
      <c r="O10" s="6">
        <v>20000</v>
      </c>
      <c r="P10" s="9">
        <f>M10+N10+O10</f>
        <v>60000</v>
      </c>
      <c r="Q10" s="6">
        <v>20000</v>
      </c>
      <c r="R10" s="6">
        <v>20000</v>
      </c>
      <c r="S10" s="6">
        <v>20000</v>
      </c>
      <c r="T10" s="9">
        <f t="shared" si="4"/>
        <v>60000</v>
      </c>
      <c r="U10" s="7">
        <f t="shared" si="1"/>
        <v>240000</v>
      </c>
      <c r="V10" s="7">
        <f t="shared" si="0"/>
        <v>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3" customFormat="1" ht="39" customHeight="1">
      <c r="A11" s="63"/>
      <c r="B11" s="63" t="s">
        <v>18</v>
      </c>
      <c r="C11" s="63" t="s">
        <v>19</v>
      </c>
      <c r="D11" s="65"/>
      <c r="E11" s="6"/>
      <c r="F11" s="6"/>
      <c r="G11" s="6"/>
      <c r="H11" s="6">
        <f>E11+F11+G11</f>
        <v>0</v>
      </c>
      <c r="I11" s="6"/>
      <c r="J11" s="6"/>
      <c r="K11" s="6"/>
      <c r="L11" s="6">
        <f>I11+J11+K11</f>
        <v>0</v>
      </c>
      <c r="M11" s="6"/>
      <c r="N11" s="6"/>
      <c r="O11" s="6"/>
      <c r="P11" s="9">
        <f>M11+N11+O11</f>
        <v>0</v>
      </c>
      <c r="Q11" s="6"/>
      <c r="R11" s="6"/>
      <c r="S11" s="6"/>
      <c r="T11" s="9">
        <f t="shared" si="4"/>
        <v>0</v>
      </c>
      <c r="U11" s="7">
        <f t="shared" si="1"/>
        <v>0</v>
      </c>
      <c r="V11" s="7">
        <f t="shared" si="0"/>
        <v>0</v>
      </c>
      <c r="W11" s="2"/>
      <c r="X11" s="2"/>
      <c r="Y11" s="3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3" customFormat="1" ht="27.75" customHeight="1">
      <c r="A12" s="63"/>
      <c r="B12" s="66" t="s">
        <v>77</v>
      </c>
      <c r="C12" s="64" t="s">
        <v>79</v>
      </c>
      <c r="D12" s="65">
        <v>1420000</v>
      </c>
      <c r="E12" s="6"/>
      <c r="F12" s="6"/>
      <c r="G12" s="6"/>
      <c r="H12" s="6">
        <f>E12+F12+G12</f>
        <v>0</v>
      </c>
      <c r="I12" s="6"/>
      <c r="J12" s="6">
        <v>1420000</v>
      </c>
      <c r="K12" s="6"/>
      <c r="L12" s="6">
        <f>I12+J12+K12</f>
        <v>1420000</v>
      </c>
      <c r="M12" s="6"/>
      <c r="N12" s="6"/>
      <c r="O12" s="6"/>
      <c r="P12" s="9">
        <f>M12+N12+O12</f>
        <v>0</v>
      </c>
      <c r="Q12" s="6"/>
      <c r="R12" s="6"/>
      <c r="S12" s="6"/>
      <c r="T12" s="9">
        <f t="shared" si="4"/>
        <v>0</v>
      </c>
      <c r="U12" s="7">
        <f t="shared" si="1"/>
        <v>1420000</v>
      </c>
      <c r="V12" s="7">
        <f t="shared" si="0"/>
        <v>0</v>
      </c>
      <c r="W12" s="2"/>
      <c r="X12" s="2"/>
      <c r="Y12" s="3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3" customFormat="1" ht="27.75" customHeight="1">
      <c r="A13" s="63"/>
      <c r="B13" s="66" t="s">
        <v>88</v>
      </c>
      <c r="C13" s="64" t="s">
        <v>89</v>
      </c>
      <c r="D13" s="65">
        <v>140000</v>
      </c>
      <c r="E13" s="6"/>
      <c r="F13" s="6">
        <v>35000</v>
      </c>
      <c r="G13" s="6"/>
      <c r="H13" s="6">
        <f>E13+F13+G13</f>
        <v>35000</v>
      </c>
      <c r="I13" s="6"/>
      <c r="J13" s="6">
        <v>35000</v>
      </c>
      <c r="K13" s="6"/>
      <c r="L13" s="6">
        <f>I13+J13+K13</f>
        <v>35000</v>
      </c>
      <c r="M13" s="6"/>
      <c r="N13" s="6">
        <v>35000</v>
      </c>
      <c r="O13" s="6"/>
      <c r="P13" s="9">
        <f>M13+N13+O13</f>
        <v>35000</v>
      </c>
      <c r="Q13" s="6"/>
      <c r="R13" s="6">
        <v>35000</v>
      </c>
      <c r="S13" s="6"/>
      <c r="T13" s="9">
        <f t="shared" si="4"/>
        <v>35000</v>
      </c>
      <c r="U13" s="7">
        <f t="shared" si="1"/>
        <v>140000</v>
      </c>
      <c r="V13" s="7">
        <f t="shared" si="0"/>
        <v>0</v>
      </c>
      <c r="W13" s="2"/>
      <c r="X13" s="2"/>
      <c r="Y13" s="3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3" customFormat="1" ht="13.5" customHeight="1">
      <c r="A14" s="63"/>
      <c r="B14" s="66" t="s">
        <v>87</v>
      </c>
      <c r="C14" s="64" t="s">
        <v>17</v>
      </c>
      <c r="D14" s="65"/>
      <c r="E14" s="6"/>
      <c r="F14" s="6"/>
      <c r="G14" s="6"/>
      <c r="H14" s="6">
        <f>E14+F14+G14</f>
        <v>0</v>
      </c>
      <c r="I14" s="6"/>
      <c r="J14" s="6"/>
      <c r="K14" s="6"/>
      <c r="L14" s="6">
        <f>I14+J14+K14</f>
        <v>0</v>
      </c>
      <c r="M14" s="6"/>
      <c r="N14" s="6"/>
      <c r="O14" s="6"/>
      <c r="P14" s="9">
        <f>M14+N14+O14</f>
        <v>0</v>
      </c>
      <c r="Q14" s="6"/>
      <c r="R14" s="6"/>
      <c r="S14" s="6"/>
      <c r="T14" s="9">
        <f t="shared" si="4"/>
        <v>0</v>
      </c>
      <c r="U14" s="7">
        <f t="shared" si="1"/>
        <v>0</v>
      </c>
      <c r="V14" s="7">
        <f t="shared" si="0"/>
        <v>0</v>
      </c>
      <c r="W14" s="2"/>
      <c r="X14" s="2"/>
      <c r="Y14" s="3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2" customFormat="1" ht="12" customHeight="1">
      <c r="A15" s="112" t="s">
        <v>47</v>
      </c>
      <c r="B15" s="113"/>
      <c r="C15" s="114"/>
      <c r="D15" s="67">
        <f>D11+D10+D12+D13+D14</f>
        <v>1800000</v>
      </c>
      <c r="E15" s="40">
        <f aca="true" t="shared" si="5" ref="E15:S15">E11+E10+E12+E13+E14</f>
        <v>20000</v>
      </c>
      <c r="F15" s="40">
        <f t="shared" si="5"/>
        <v>55000</v>
      </c>
      <c r="G15" s="40">
        <f t="shared" si="5"/>
        <v>20000</v>
      </c>
      <c r="H15" s="40">
        <f t="shared" si="5"/>
        <v>95000</v>
      </c>
      <c r="I15" s="40">
        <f t="shared" si="5"/>
        <v>20000</v>
      </c>
      <c r="J15" s="40">
        <f t="shared" si="5"/>
        <v>1475000</v>
      </c>
      <c r="K15" s="40">
        <f t="shared" si="5"/>
        <v>20000</v>
      </c>
      <c r="L15" s="40">
        <f t="shared" si="5"/>
        <v>1515000</v>
      </c>
      <c r="M15" s="40">
        <f t="shared" si="5"/>
        <v>20000</v>
      </c>
      <c r="N15" s="40">
        <f t="shared" si="5"/>
        <v>55000</v>
      </c>
      <c r="O15" s="40">
        <f t="shared" si="5"/>
        <v>20000</v>
      </c>
      <c r="P15" s="40">
        <f t="shared" si="5"/>
        <v>95000</v>
      </c>
      <c r="Q15" s="40">
        <f t="shared" si="5"/>
        <v>20000</v>
      </c>
      <c r="R15" s="40">
        <f t="shared" si="5"/>
        <v>55000</v>
      </c>
      <c r="S15" s="40">
        <f t="shared" si="5"/>
        <v>20000</v>
      </c>
      <c r="T15" s="9">
        <f t="shared" si="4"/>
        <v>95000</v>
      </c>
      <c r="U15" s="7">
        <f t="shared" si="1"/>
        <v>1800000</v>
      </c>
      <c r="V15" s="7">
        <f t="shared" si="0"/>
        <v>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s="3" customFormat="1" ht="25.5">
      <c r="A16" s="63">
        <v>213</v>
      </c>
      <c r="B16" s="63"/>
      <c r="C16" s="63" t="s">
        <v>20</v>
      </c>
      <c r="D16" s="65">
        <v>1658367</v>
      </c>
      <c r="E16" s="6"/>
      <c r="F16" s="6">
        <v>32003</v>
      </c>
      <c r="G16" s="6">
        <v>32003</v>
      </c>
      <c r="H16" s="6">
        <f>E16+F16+G16</f>
        <v>64006</v>
      </c>
      <c r="I16" s="6">
        <v>48004</v>
      </c>
      <c r="J16" s="6">
        <v>64005</v>
      </c>
      <c r="K16" s="6">
        <v>40285</v>
      </c>
      <c r="L16" s="6">
        <f>I16+J16+K16</f>
        <v>152294</v>
      </c>
      <c r="M16" s="6">
        <v>12801</v>
      </c>
      <c r="N16" s="6"/>
      <c r="O16" s="6">
        <v>8001</v>
      </c>
      <c r="P16" s="9">
        <f>M16+N16+O16</f>
        <v>20802</v>
      </c>
      <c r="Q16" s="6">
        <v>33923</v>
      </c>
      <c r="R16" s="6">
        <v>33923</v>
      </c>
      <c r="S16" s="59">
        <v>1353419</v>
      </c>
      <c r="T16" s="60">
        <f t="shared" si="4"/>
        <v>1421265</v>
      </c>
      <c r="U16" s="7">
        <f t="shared" si="1"/>
        <v>1658367</v>
      </c>
      <c r="V16" s="7">
        <f t="shared" si="0"/>
        <v>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2" customFormat="1" ht="12.75" customHeight="1">
      <c r="A17" s="112" t="s">
        <v>48</v>
      </c>
      <c r="B17" s="113"/>
      <c r="C17" s="114"/>
      <c r="D17" s="67">
        <f>SUM(D16)</f>
        <v>1658367</v>
      </c>
      <c r="E17" s="40">
        <f aca="true" t="shared" si="6" ref="E17:S17">SUM(E16)</f>
        <v>0</v>
      </c>
      <c r="F17" s="40">
        <f t="shared" si="6"/>
        <v>32003</v>
      </c>
      <c r="G17" s="40">
        <f t="shared" si="6"/>
        <v>32003</v>
      </c>
      <c r="H17" s="40">
        <f t="shared" si="6"/>
        <v>64006</v>
      </c>
      <c r="I17" s="40">
        <f t="shared" si="6"/>
        <v>48004</v>
      </c>
      <c r="J17" s="40">
        <f t="shared" si="6"/>
        <v>64005</v>
      </c>
      <c r="K17" s="40">
        <f t="shared" si="6"/>
        <v>40285</v>
      </c>
      <c r="L17" s="40">
        <f t="shared" si="6"/>
        <v>152294</v>
      </c>
      <c r="M17" s="40">
        <f t="shared" si="6"/>
        <v>12801</v>
      </c>
      <c r="N17" s="40">
        <f t="shared" si="6"/>
        <v>0</v>
      </c>
      <c r="O17" s="40">
        <f t="shared" si="6"/>
        <v>8001</v>
      </c>
      <c r="P17" s="40">
        <f t="shared" si="6"/>
        <v>20802</v>
      </c>
      <c r="Q17" s="40">
        <f t="shared" si="6"/>
        <v>33923</v>
      </c>
      <c r="R17" s="40">
        <f t="shared" si="6"/>
        <v>33923</v>
      </c>
      <c r="S17" s="61">
        <f t="shared" si="6"/>
        <v>1353419</v>
      </c>
      <c r="T17" s="60">
        <f t="shared" si="4"/>
        <v>1421265</v>
      </c>
      <c r="U17" s="7">
        <f t="shared" si="1"/>
        <v>1658367</v>
      </c>
      <c r="V17" s="7">
        <f t="shared" si="0"/>
        <v>0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s="19" customFormat="1" ht="31.5">
      <c r="A18" s="68">
        <v>220</v>
      </c>
      <c r="B18" s="68"/>
      <c r="C18" s="68" t="s">
        <v>21</v>
      </c>
      <c r="D18" s="6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9"/>
      <c r="Q18" s="20"/>
      <c r="R18" s="20"/>
      <c r="S18" s="20"/>
      <c r="T18" s="9">
        <f t="shared" si="4"/>
        <v>0</v>
      </c>
      <c r="U18" s="7">
        <f t="shared" si="1"/>
        <v>0</v>
      </c>
      <c r="V18" s="7">
        <f t="shared" si="0"/>
        <v>0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3" customFormat="1" ht="12.75">
      <c r="A19" s="70">
        <v>221</v>
      </c>
      <c r="B19" s="70"/>
      <c r="C19" s="63" t="s">
        <v>22</v>
      </c>
      <c r="D19" s="71">
        <f>D20+D21+D23+D22</f>
        <v>89194</v>
      </c>
      <c r="E19" s="39">
        <v>14538</v>
      </c>
      <c r="F19" s="39">
        <v>10506</v>
      </c>
      <c r="G19" s="39">
        <v>9356</v>
      </c>
      <c r="H19" s="62">
        <v>34400</v>
      </c>
      <c r="I19" s="39">
        <v>9306</v>
      </c>
      <c r="J19" s="39">
        <v>8256</v>
      </c>
      <c r="K19" s="39">
        <v>7126</v>
      </c>
      <c r="L19" s="62">
        <v>24688</v>
      </c>
      <c r="M19" s="39">
        <v>6056</v>
      </c>
      <c r="N19" s="39">
        <v>5006</v>
      </c>
      <c r="O19" s="39">
        <v>4956</v>
      </c>
      <c r="P19" s="9">
        <f aca="true" t="shared" si="7" ref="P19:P95">M19+N19+O19</f>
        <v>16018</v>
      </c>
      <c r="Q19" s="39">
        <v>5256</v>
      </c>
      <c r="R19" s="39">
        <v>4906</v>
      </c>
      <c r="S19" s="39">
        <v>3926</v>
      </c>
      <c r="T19" s="9">
        <f t="shared" si="4"/>
        <v>14088</v>
      </c>
      <c r="U19" s="7">
        <v>89194</v>
      </c>
      <c r="V19" s="7">
        <f t="shared" si="0"/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24" customFormat="1" ht="25.5">
      <c r="A20" s="72"/>
      <c r="B20" s="72"/>
      <c r="C20" s="73" t="s">
        <v>90</v>
      </c>
      <c r="D20" s="52">
        <f>2814.3+33062.4</f>
        <v>35876.7</v>
      </c>
      <c r="E20" s="22">
        <v>2815</v>
      </c>
      <c r="F20" s="22">
        <v>3006</v>
      </c>
      <c r="G20" s="22">
        <v>3006</v>
      </c>
      <c r="H20" s="22">
        <f aca="true" t="shared" si="8" ref="H20:H54">E20+F20+G20</f>
        <v>8827</v>
      </c>
      <c r="I20" s="22">
        <v>3006</v>
      </c>
      <c r="J20" s="22">
        <v>3006</v>
      </c>
      <c r="K20" s="22">
        <v>3006</v>
      </c>
      <c r="L20" s="6">
        <f>I20+J20+K20</f>
        <v>9018</v>
      </c>
      <c r="M20" s="22">
        <v>3006</v>
      </c>
      <c r="N20" s="22">
        <v>3006</v>
      </c>
      <c r="O20" s="22">
        <v>3006</v>
      </c>
      <c r="P20" s="9">
        <f t="shared" si="7"/>
        <v>9018</v>
      </c>
      <c r="Q20" s="22">
        <v>3006</v>
      </c>
      <c r="R20" s="22">
        <v>3006</v>
      </c>
      <c r="S20" s="22">
        <v>3001.7</v>
      </c>
      <c r="T20" s="9">
        <f t="shared" si="4"/>
        <v>9013.7</v>
      </c>
      <c r="U20" s="7">
        <f t="shared" si="1"/>
        <v>35876.7</v>
      </c>
      <c r="V20" s="7">
        <f t="shared" si="0"/>
        <v>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24" customFormat="1" ht="12.75">
      <c r="A21" s="72"/>
      <c r="B21" s="72"/>
      <c r="C21" s="73" t="s">
        <v>91</v>
      </c>
      <c r="D21" s="52">
        <f>6365.19+34378.77+0.25</f>
        <v>40744.21</v>
      </c>
      <c r="E21" s="22">
        <v>6366</v>
      </c>
      <c r="F21" s="22">
        <v>6500</v>
      </c>
      <c r="G21" s="22">
        <v>5500</v>
      </c>
      <c r="H21" s="22">
        <f t="shared" si="8"/>
        <v>18366</v>
      </c>
      <c r="I21" s="22">
        <v>5500</v>
      </c>
      <c r="J21" s="22">
        <v>4500</v>
      </c>
      <c r="K21" s="22">
        <v>3400</v>
      </c>
      <c r="L21" s="6">
        <f>I21+J21+K21</f>
        <v>13400</v>
      </c>
      <c r="M21" s="22">
        <v>2500</v>
      </c>
      <c r="N21" s="22">
        <v>1500</v>
      </c>
      <c r="O21" s="22">
        <v>1500</v>
      </c>
      <c r="P21" s="9">
        <f t="shared" si="7"/>
        <v>5500</v>
      </c>
      <c r="Q21" s="22">
        <v>1600</v>
      </c>
      <c r="R21" s="22">
        <v>1400</v>
      </c>
      <c r="S21" s="22">
        <v>478.21</v>
      </c>
      <c r="T21" s="9">
        <f t="shared" si="4"/>
        <v>3478.21</v>
      </c>
      <c r="U21" s="7">
        <f t="shared" si="1"/>
        <v>40744.21</v>
      </c>
      <c r="V21" s="7">
        <f t="shared" si="0"/>
        <v>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24" customFormat="1" ht="12.75">
      <c r="A22" s="72"/>
      <c r="B22" s="72"/>
      <c r="C22" s="73" t="s">
        <v>92</v>
      </c>
      <c r="D22" s="52">
        <v>7573.09</v>
      </c>
      <c r="E22" s="22">
        <v>357</v>
      </c>
      <c r="F22" s="22">
        <v>1000</v>
      </c>
      <c r="G22" s="22">
        <v>850</v>
      </c>
      <c r="H22" s="22">
        <f>E22+F22+G22</f>
        <v>2207</v>
      </c>
      <c r="I22" s="22">
        <v>800</v>
      </c>
      <c r="J22" s="22">
        <v>750</v>
      </c>
      <c r="K22" s="22">
        <v>720</v>
      </c>
      <c r="L22" s="6">
        <f>I22+J22+K22</f>
        <v>2270</v>
      </c>
      <c r="M22" s="22">
        <v>550</v>
      </c>
      <c r="N22" s="22">
        <v>500</v>
      </c>
      <c r="O22" s="22">
        <v>450</v>
      </c>
      <c r="P22" s="9">
        <f>M22+N22+O22</f>
        <v>1500</v>
      </c>
      <c r="Q22" s="22">
        <v>650</v>
      </c>
      <c r="R22" s="22">
        <v>500</v>
      </c>
      <c r="S22" s="22">
        <v>446.09</v>
      </c>
      <c r="T22" s="9">
        <f>SUM(Q22:S22)</f>
        <v>1596.09</v>
      </c>
      <c r="U22" s="7">
        <f>H22+L22+P22+T22</f>
        <v>7573.09</v>
      </c>
      <c r="V22" s="7">
        <f>D22-U22</f>
        <v>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24" customFormat="1" ht="38.25">
      <c r="A23" s="74"/>
      <c r="B23" s="74"/>
      <c r="C23" s="104" t="s">
        <v>162</v>
      </c>
      <c r="D23" s="105">
        <v>5000</v>
      </c>
      <c r="E23" s="22">
        <v>5000</v>
      </c>
      <c r="F23" s="22">
        <v>0</v>
      </c>
      <c r="G23" s="22">
        <v>0</v>
      </c>
      <c r="H23" s="22">
        <v>5000</v>
      </c>
      <c r="I23" s="22"/>
      <c r="J23" s="22"/>
      <c r="K23" s="22"/>
      <c r="L23" s="6"/>
      <c r="M23" s="22"/>
      <c r="N23" s="22"/>
      <c r="O23" s="22"/>
      <c r="P23" s="9"/>
      <c r="Q23" s="22"/>
      <c r="R23" s="22"/>
      <c r="S23" s="22"/>
      <c r="T23" s="9"/>
      <c r="U23" s="7">
        <v>5000</v>
      </c>
      <c r="V23" s="7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3" customFormat="1" ht="12.75">
      <c r="A24" s="63">
        <v>222</v>
      </c>
      <c r="B24" s="63"/>
      <c r="C24" s="64" t="s">
        <v>80</v>
      </c>
      <c r="D24" s="71">
        <v>100000</v>
      </c>
      <c r="E24" s="6"/>
      <c r="F24" s="6">
        <v>25000</v>
      </c>
      <c r="G24" s="6"/>
      <c r="H24" s="6">
        <f t="shared" si="8"/>
        <v>25000</v>
      </c>
      <c r="I24" s="6"/>
      <c r="J24" s="6">
        <v>25000</v>
      </c>
      <c r="K24" s="6"/>
      <c r="L24" s="25">
        <f>I24+J24+K24</f>
        <v>25000</v>
      </c>
      <c r="M24" s="6"/>
      <c r="N24" s="6">
        <v>25000</v>
      </c>
      <c r="O24" s="6"/>
      <c r="P24" s="9">
        <f t="shared" si="7"/>
        <v>25000</v>
      </c>
      <c r="Q24" s="6"/>
      <c r="R24" s="6">
        <v>25000</v>
      </c>
      <c r="S24" s="6"/>
      <c r="T24" s="9">
        <f t="shared" si="4"/>
        <v>25000</v>
      </c>
      <c r="U24" s="7">
        <f t="shared" si="1"/>
        <v>100000</v>
      </c>
      <c r="V24" s="7">
        <f t="shared" si="0"/>
        <v>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3" customFormat="1" ht="12.75">
      <c r="A25" s="63">
        <v>223</v>
      </c>
      <c r="B25" s="63"/>
      <c r="C25" s="63" t="s">
        <v>23</v>
      </c>
      <c r="D25" s="71">
        <v>4768653</v>
      </c>
      <c r="E25" s="6">
        <v>650000</v>
      </c>
      <c r="F25" s="6">
        <v>600000</v>
      </c>
      <c r="G25" s="6">
        <v>570000</v>
      </c>
      <c r="H25" s="6">
        <f t="shared" si="8"/>
        <v>1820000</v>
      </c>
      <c r="I25" s="6">
        <v>600000</v>
      </c>
      <c r="J25" s="6">
        <v>550000</v>
      </c>
      <c r="K25" s="6">
        <v>530000</v>
      </c>
      <c r="L25" s="6">
        <f>I25+J25+K25</f>
        <v>1680000</v>
      </c>
      <c r="M25" s="6">
        <v>350000</v>
      </c>
      <c r="N25" s="59">
        <v>270000</v>
      </c>
      <c r="O25" s="6">
        <v>250000</v>
      </c>
      <c r="P25" s="9">
        <f t="shared" si="7"/>
        <v>870000</v>
      </c>
      <c r="Q25" s="6">
        <v>350000</v>
      </c>
      <c r="R25" s="6">
        <v>48653</v>
      </c>
      <c r="S25" s="6"/>
      <c r="T25" s="9">
        <f t="shared" si="4"/>
        <v>398653</v>
      </c>
      <c r="U25" s="7">
        <f t="shared" si="1"/>
        <v>4768653</v>
      </c>
      <c r="V25" s="7">
        <f t="shared" si="0"/>
        <v>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3" customFormat="1" ht="38.25">
      <c r="A26" s="63">
        <v>224</v>
      </c>
      <c r="B26" s="63"/>
      <c r="C26" s="64" t="s">
        <v>94</v>
      </c>
      <c r="D26" s="65"/>
      <c r="E26" s="6"/>
      <c r="F26" s="6"/>
      <c r="G26" s="6"/>
      <c r="H26" s="6">
        <f t="shared" si="8"/>
        <v>0</v>
      </c>
      <c r="I26" s="6"/>
      <c r="J26" s="6"/>
      <c r="K26" s="6"/>
      <c r="L26" s="6"/>
      <c r="M26" s="6"/>
      <c r="N26" s="6"/>
      <c r="O26" s="6"/>
      <c r="P26" s="9">
        <f t="shared" si="7"/>
        <v>0</v>
      </c>
      <c r="Q26" s="6"/>
      <c r="R26" s="6"/>
      <c r="S26" s="6"/>
      <c r="T26" s="9">
        <f t="shared" si="4"/>
        <v>0</v>
      </c>
      <c r="U26" s="7">
        <f t="shared" si="1"/>
        <v>0</v>
      </c>
      <c r="V26" s="7">
        <f t="shared" si="0"/>
        <v>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3" customFormat="1" ht="25.5">
      <c r="A27" s="63">
        <v>225</v>
      </c>
      <c r="B27" s="63" t="s">
        <v>24</v>
      </c>
      <c r="C27" s="63" t="s">
        <v>25</v>
      </c>
      <c r="D27" s="65"/>
      <c r="E27" s="6"/>
      <c r="F27" s="6"/>
      <c r="G27" s="6"/>
      <c r="H27" s="6">
        <f t="shared" si="8"/>
        <v>0</v>
      </c>
      <c r="I27" s="6"/>
      <c r="J27" s="6"/>
      <c r="K27" s="6"/>
      <c r="L27" s="6">
        <f aca="true" t="shared" si="9" ref="L27:L54">I27+J27+K27</f>
        <v>0</v>
      </c>
      <c r="M27" s="6"/>
      <c r="N27" s="6"/>
      <c r="O27" s="6"/>
      <c r="P27" s="9">
        <f t="shared" si="7"/>
        <v>0</v>
      </c>
      <c r="Q27" s="6"/>
      <c r="R27" s="6"/>
      <c r="S27" s="6"/>
      <c r="T27" s="9">
        <f t="shared" si="4"/>
        <v>0</v>
      </c>
      <c r="U27" s="7">
        <f t="shared" si="1"/>
        <v>0</v>
      </c>
      <c r="V27" s="7">
        <f t="shared" si="0"/>
        <v>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12" customFormat="1" ht="25.5">
      <c r="A28" s="75"/>
      <c r="B28" s="76" t="s">
        <v>26</v>
      </c>
      <c r="C28" s="64" t="s">
        <v>27</v>
      </c>
      <c r="D28" s="65"/>
      <c r="E28" s="9"/>
      <c r="F28" s="9"/>
      <c r="G28" s="9"/>
      <c r="H28" s="6">
        <f t="shared" si="8"/>
        <v>0</v>
      </c>
      <c r="I28" s="9"/>
      <c r="J28" s="9"/>
      <c r="K28" s="9"/>
      <c r="L28" s="6">
        <f t="shared" si="9"/>
        <v>0</v>
      </c>
      <c r="M28" s="9"/>
      <c r="N28" s="9"/>
      <c r="O28" s="9"/>
      <c r="P28" s="9">
        <f t="shared" si="7"/>
        <v>0</v>
      </c>
      <c r="Q28" s="9"/>
      <c r="R28" s="9"/>
      <c r="S28" s="9"/>
      <c r="T28" s="9">
        <f t="shared" si="4"/>
        <v>0</v>
      </c>
      <c r="U28" s="7">
        <f t="shared" si="1"/>
        <v>0</v>
      </c>
      <c r="V28" s="7">
        <f t="shared" si="0"/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s="24" customFormat="1" ht="38.25">
      <c r="A29" s="72"/>
      <c r="B29" s="72"/>
      <c r="C29" s="77" t="s">
        <v>28</v>
      </c>
      <c r="D29" s="52">
        <v>68195</v>
      </c>
      <c r="E29" s="22">
        <v>4360</v>
      </c>
      <c r="F29" s="22">
        <v>10000</v>
      </c>
      <c r="G29" s="22">
        <v>5020</v>
      </c>
      <c r="H29" s="22">
        <f t="shared" si="8"/>
        <v>19380</v>
      </c>
      <c r="I29" s="22">
        <v>8000</v>
      </c>
      <c r="J29" s="22">
        <v>6000</v>
      </c>
      <c r="K29" s="22">
        <v>4775</v>
      </c>
      <c r="L29" s="22">
        <f t="shared" si="9"/>
        <v>18775</v>
      </c>
      <c r="M29" s="22">
        <v>7000</v>
      </c>
      <c r="N29" s="22">
        <v>3000</v>
      </c>
      <c r="O29" s="22">
        <v>2016</v>
      </c>
      <c r="P29" s="9">
        <f t="shared" si="7"/>
        <v>12016</v>
      </c>
      <c r="Q29" s="22">
        <v>9000</v>
      </c>
      <c r="R29" s="22">
        <v>5000</v>
      </c>
      <c r="S29" s="22">
        <v>4024</v>
      </c>
      <c r="T29" s="9">
        <f t="shared" si="4"/>
        <v>18024</v>
      </c>
      <c r="U29" s="7">
        <f t="shared" si="1"/>
        <v>68195</v>
      </c>
      <c r="V29" s="7">
        <f t="shared" si="0"/>
        <v>0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24" customFormat="1" ht="51">
      <c r="A30" s="72"/>
      <c r="B30" s="72"/>
      <c r="C30" s="78" t="s">
        <v>29</v>
      </c>
      <c r="D30" s="52">
        <v>12900</v>
      </c>
      <c r="E30" s="22">
        <v>1433</v>
      </c>
      <c r="F30" s="22">
        <v>1433</v>
      </c>
      <c r="G30" s="22">
        <v>1433</v>
      </c>
      <c r="H30" s="22">
        <f t="shared" si="8"/>
        <v>4299</v>
      </c>
      <c r="I30" s="22">
        <v>1433</v>
      </c>
      <c r="J30" s="22">
        <v>1433</v>
      </c>
      <c r="K30" s="22">
        <v>0</v>
      </c>
      <c r="L30" s="22">
        <f t="shared" si="9"/>
        <v>2866</v>
      </c>
      <c r="M30" s="22">
        <v>0</v>
      </c>
      <c r="N30" s="22">
        <v>0</v>
      </c>
      <c r="O30" s="22">
        <v>1436</v>
      </c>
      <c r="P30" s="9">
        <f t="shared" si="7"/>
        <v>1436</v>
      </c>
      <c r="Q30" s="22">
        <v>1433</v>
      </c>
      <c r="R30" s="22">
        <v>1433</v>
      </c>
      <c r="S30" s="22">
        <v>1433</v>
      </c>
      <c r="T30" s="9">
        <f t="shared" si="4"/>
        <v>4299</v>
      </c>
      <c r="U30" s="7">
        <f t="shared" si="1"/>
        <v>12900</v>
      </c>
      <c r="V30" s="7">
        <f t="shared" si="0"/>
        <v>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24" customFormat="1" ht="51">
      <c r="A31" s="72"/>
      <c r="B31" s="72"/>
      <c r="C31" s="78" t="s">
        <v>156</v>
      </c>
      <c r="D31" s="52">
        <v>42426.91</v>
      </c>
      <c r="E31" s="22"/>
      <c r="F31" s="22"/>
      <c r="G31" s="22">
        <v>21213.5</v>
      </c>
      <c r="H31" s="22">
        <v>21213.5</v>
      </c>
      <c r="I31" s="22"/>
      <c r="J31" s="22"/>
      <c r="K31" s="22"/>
      <c r="L31" s="22">
        <v>0</v>
      </c>
      <c r="M31" s="22"/>
      <c r="N31" s="22"/>
      <c r="O31" s="22">
        <v>21213.41</v>
      </c>
      <c r="P31" s="9">
        <v>21213.41</v>
      </c>
      <c r="Q31" s="22"/>
      <c r="R31" s="22"/>
      <c r="S31" s="22"/>
      <c r="T31" s="9">
        <v>0</v>
      </c>
      <c r="U31" s="7">
        <v>42426.91</v>
      </c>
      <c r="V31" s="7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24" customFormat="1" ht="51">
      <c r="A32" s="72"/>
      <c r="B32" s="72"/>
      <c r="C32" s="78" t="s">
        <v>30</v>
      </c>
      <c r="D32" s="52">
        <v>230518.2</v>
      </c>
      <c r="E32" s="22">
        <v>19210</v>
      </c>
      <c r="F32" s="22">
        <v>19210</v>
      </c>
      <c r="G32" s="22">
        <v>19210</v>
      </c>
      <c r="H32" s="22">
        <f t="shared" si="8"/>
        <v>57630</v>
      </c>
      <c r="I32" s="22">
        <v>19210</v>
      </c>
      <c r="J32" s="22">
        <v>19210</v>
      </c>
      <c r="K32" s="22">
        <v>19210</v>
      </c>
      <c r="L32" s="22">
        <f t="shared" si="9"/>
        <v>57630</v>
      </c>
      <c r="M32" s="22">
        <v>19210</v>
      </c>
      <c r="N32" s="22">
        <v>19210</v>
      </c>
      <c r="O32" s="22">
        <v>19210</v>
      </c>
      <c r="P32" s="9">
        <f t="shared" si="7"/>
        <v>57630</v>
      </c>
      <c r="Q32" s="22">
        <v>19210</v>
      </c>
      <c r="R32" s="22">
        <v>19210</v>
      </c>
      <c r="S32" s="22">
        <v>19208.2</v>
      </c>
      <c r="T32" s="9">
        <f t="shared" si="4"/>
        <v>57628.2</v>
      </c>
      <c r="U32" s="7">
        <f t="shared" si="1"/>
        <v>230518.2</v>
      </c>
      <c r="V32" s="7">
        <f t="shared" si="0"/>
        <v>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24" customFormat="1" ht="51">
      <c r="A33" s="72"/>
      <c r="B33" s="72"/>
      <c r="C33" s="78" t="s">
        <v>31</v>
      </c>
      <c r="D33" s="52">
        <v>127200</v>
      </c>
      <c r="E33" s="22">
        <v>10600</v>
      </c>
      <c r="F33" s="22">
        <v>10600</v>
      </c>
      <c r="G33" s="22">
        <v>10600</v>
      </c>
      <c r="H33" s="22">
        <f t="shared" si="8"/>
        <v>31800</v>
      </c>
      <c r="I33" s="22">
        <v>10600</v>
      </c>
      <c r="J33" s="22">
        <v>10600</v>
      </c>
      <c r="K33" s="22">
        <v>10600</v>
      </c>
      <c r="L33" s="22">
        <f t="shared" si="9"/>
        <v>31800</v>
      </c>
      <c r="M33" s="22">
        <v>10600</v>
      </c>
      <c r="N33" s="22">
        <v>10600</v>
      </c>
      <c r="O33" s="22">
        <v>10600</v>
      </c>
      <c r="P33" s="9">
        <f t="shared" si="7"/>
        <v>31800</v>
      </c>
      <c r="Q33" s="22">
        <v>10600</v>
      </c>
      <c r="R33" s="22">
        <v>10600</v>
      </c>
      <c r="S33" s="22">
        <v>10600</v>
      </c>
      <c r="T33" s="9">
        <f t="shared" si="4"/>
        <v>31800</v>
      </c>
      <c r="U33" s="7">
        <f t="shared" si="1"/>
        <v>127200</v>
      </c>
      <c r="V33" s="7">
        <f t="shared" si="0"/>
        <v>0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24" customFormat="1" ht="12.75" customHeight="1">
      <c r="A34" s="72"/>
      <c r="B34" s="72"/>
      <c r="C34" s="79" t="s">
        <v>32</v>
      </c>
      <c r="D34" s="52">
        <v>80000</v>
      </c>
      <c r="E34" s="22">
        <v>16000</v>
      </c>
      <c r="F34" s="22">
        <v>16000</v>
      </c>
      <c r="G34" s="22">
        <v>16000</v>
      </c>
      <c r="H34" s="22">
        <f t="shared" si="8"/>
        <v>48000</v>
      </c>
      <c r="I34" s="22">
        <v>16000</v>
      </c>
      <c r="J34" s="22"/>
      <c r="K34" s="22"/>
      <c r="L34" s="22">
        <f t="shared" si="9"/>
        <v>16000</v>
      </c>
      <c r="M34" s="22"/>
      <c r="N34" s="22"/>
      <c r="O34" s="22"/>
      <c r="P34" s="9">
        <f t="shared" si="7"/>
        <v>0</v>
      </c>
      <c r="Q34" s="22"/>
      <c r="R34" s="22"/>
      <c r="S34" s="22">
        <v>16000</v>
      </c>
      <c r="T34" s="9">
        <f t="shared" si="4"/>
        <v>16000</v>
      </c>
      <c r="U34" s="7">
        <f t="shared" si="1"/>
        <v>80000</v>
      </c>
      <c r="V34" s="7">
        <f t="shared" si="0"/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24" customFormat="1" ht="12.75" customHeight="1">
      <c r="A35" s="72"/>
      <c r="B35" s="72"/>
      <c r="C35" s="79" t="s">
        <v>103</v>
      </c>
      <c r="D35" s="52">
        <v>60000</v>
      </c>
      <c r="E35" s="22"/>
      <c r="F35" s="22"/>
      <c r="G35" s="22"/>
      <c r="H35" s="22">
        <f t="shared" si="8"/>
        <v>0</v>
      </c>
      <c r="I35" s="22">
        <v>30000</v>
      </c>
      <c r="J35" s="22"/>
      <c r="K35" s="22"/>
      <c r="L35" s="22">
        <f t="shared" si="9"/>
        <v>30000</v>
      </c>
      <c r="M35" s="22"/>
      <c r="N35" s="22"/>
      <c r="O35" s="22"/>
      <c r="P35" s="9">
        <f t="shared" si="7"/>
        <v>0</v>
      </c>
      <c r="Q35" s="22"/>
      <c r="R35" s="22"/>
      <c r="S35" s="22">
        <v>30000</v>
      </c>
      <c r="T35" s="9">
        <f t="shared" si="4"/>
        <v>30000</v>
      </c>
      <c r="U35" s="7">
        <f t="shared" si="1"/>
        <v>60000</v>
      </c>
      <c r="V35" s="7">
        <f t="shared" si="0"/>
        <v>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24" customFormat="1" ht="54" customHeight="1">
      <c r="A36" s="72"/>
      <c r="B36" s="72"/>
      <c r="C36" s="79" t="s">
        <v>35</v>
      </c>
      <c r="D36" s="52">
        <v>40000</v>
      </c>
      <c r="E36" s="22">
        <v>3333</v>
      </c>
      <c r="F36" s="22">
        <v>3333</v>
      </c>
      <c r="G36" s="22">
        <v>3333</v>
      </c>
      <c r="H36" s="22">
        <f t="shared" si="8"/>
        <v>9999</v>
      </c>
      <c r="I36" s="22">
        <v>3333</v>
      </c>
      <c r="J36" s="22">
        <v>3333</v>
      </c>
      <c r="K36" s="22">
        <v>3333</v>
      </c>
      <c r="L36" s="22">
        <f t="shared" si="9"/>
        <v>9999</v>
      </c>
      <c r="M36" s="22">
        <v>3333</v>
      </c>
      <c r="N36" s="22">
        <v>3337</v>
      </c>
      <c r="O36" s="22">
        <v>3333</v>
      </c>
      <c r="P36" s="9">
        <f t="shared" si="7"/>
        <v>10003</v>
      </c>
      <c r="Q36" s="22">
        <v>3333</v>
      </c>
      <c r="R36" s="22">
        <v>3333</v>
      </c>
      <c r="S36" s="22">
        <v>3333</v>
      </c>
      <c r="T36" s="9">
        <f t="shared" si="4"/>
        <v>9999</v>
      </c>
      <c r="U36" s="7">
        <f t="shared" si="1"/>
        <v>40000</v>
      </c>
      <c r="V36" s="7">
        <f t="shared" si="0"/>
        <v>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24" customFormat="1" ht="51">
      <c r="A37" s="72"/>
      <c r="B37" s="72"/>
      <c r="C37" s="80" t="s">
        <v>33</v>
      </c>
      <c r="D37" s="52">
        <v>30000</v>
      </c>
      <c r="E37" s="22"/>
      <c r="F37" s="22">
        <v>30000</v>
      </c>
      <c r="G37" s="22"/>
      <c r="H37" s="22">
        <f t="shared" si="8"/>
        <v>30000</v>
      </c>
      <c r="I37" s="22"/>
      <c r="J37" s="22"/>
      <c r="K37" s="22"/>
      <c r="L37" s="22">
        <f t="shared" si="9"/>
        <v>0</v>
      </c>
      <c r="M37" s="22"/>
      <c r="N37" s="22"/>
      <c r="O37" s="22"/>
      <c r="P37" s="9">
        <f t="shared" si="7"/>
        <v>0</v>
      </c>
      <c r="Q37" s="22"/>
      <c r="R37" s="22"/>
      <c r="S37" s="22"/>
      <c r="T37" s="9">
        <f t="shared" si="4"/>
        <v>0</v>
      </c>
      <c r="U37" s="7">
        <f t="shared" si="1"/>
        <v>30000</v>
      </c>
      <c r="V37" s="7">
        <f t="shared" si="0"/>
        <v>0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24" customFormat="1" ht="25.5">
      <c r="A38" s="72"/>
      <c r="B38" s="72"/>
      <c r="C38" s="80" t="s">
        <v>93</v>
      </c>
      <c r="D38" s="52">
        <v>20000</v>
      </c>
      <c r="E38" s="22"/>
      <c r="F38" s="22"/>
      <c r="G38" s="22"/>
      <c r="H38" s="22">
        <f t="shared" si="8"/>
        <v>0</v>
      </c>
      <c r="I38" s="22"/>
      <c r="J38" s="22"/>
      <c r="K38" s="22"/>
      <c r="L38" s="22">
        <f t="shared" si="9"/>
        <v>0</v>
      </c>
      <c r="M38" s="22"/>
      <c r="N38" s="52">
        <v>20000</v>
      </c>
      <c r="O38" s="22"/>
      <c r="P38" s="9">
        <f t="shared" si="7"/>
        <v>20000</v>
      </c>
      <c r="Q38" s="22"/>
      <c r="R38" s="22"/>
      <c r="S38" s="22"/>
      <c r="T38" s="9">
        <f t="shared" si="4"/>
        <v>0</v>
      </c>
      <c r="U38" s="7">
        <f t="shared" si="1"/>
        <v>20000</v>
      </c>
      <c r="V38" s="7">
        <f t="shared" si="0"/>
        <v>0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24" customFormat="1" ht="24" customHeight="1">
      <c r="A39" s="72"/>
      <c r="B39" s="72"/>
      <c r="C39" s="80" t="s">
        <v>145</v>
      </c>
      <c r="D39" s="52">
        <v>7500</v>
      </c>
      <c r="E39" s="22"/>
      <c r="F39" s="22"/>
      <c r="G39" s="22"/>
      <c r="H39" s="22"/>
      <c r="I39" s="22"/>
      <c r="J39" s="22"/>
      <c r="K39" s="22"/>
      <c r="L39" s="22"/>
      <c r="M39" s="22"/>
      <c r="N39" s="52">
        <v>7500</v>
      </c>
      <c r="O39" s="22"/>
      <c r="P39" s="9">
        <v>7500</v>
      </c>
      <c r="Q39" s="22"/>
      <c r="R39" s="22"/>
      <c r="S39" s="22"/>
      <c r="T39" s="9"/>
      <c r="U39" s="7">
        <v>7500</v>
      </c>
      <c r="V39" s="7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24" customFormat="1" ht="25.5">
      <c r="A40" s="72"/>
      <c r="B40" s="72"/>
      <c r="C40" s="80" t="s">
        <v>157</v>
      </c>
      <c r="D40" s="52">
        <v>87900</v>
      </c>
      <c r="E40" s="22"/>
      <c r="F40" s="22"/>
      <c r="G40" s="22"/>
      <c r="H40" s="22"/>
      <c r="I40" s="22"/>
      <c r="J40" s="22"/>
      <c r="K40" s="22"/>
      <c r="L40" s="22"/>
      <c r="M40" s="22"/>
      <c r="N40" s="52">
        <v>87900</v>
      </c>
      <c r="O40" s="22"/>
      <c r="P40" s="9">
        <v>87900</v>
      </c>
      <c r="Q40" s="22"/>
      <c r="R40" s="22"/>
      <c r="S40" s="22"/>
      <c r="T40" s="9"/>
      <c r="U40" s="7">
        <v>87900</v>
      </c>
      <c r="V40" s="7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24" customFormat="1" ht="27.75" customHeight="1">
      <c r="A41" s="72"/>
      <c r="B41" s="72"/>
      <c r="C41" s="80" t="s">
        <v>95</v>
      </c>
      <c r="D41" s="52">
        <v>6000</v>
      </c>
      <c r="E41" s="22"/>
      <c r="F41" s="22"/>
      <c r="G41" s="22">
        <v>6000</v>
      </c>
      <c r="H41" s="22">
        <f t="shared" si="8"/>
        <v>6000</v>
      </c>
      <c r="I41" s="22"/>
      <c r="J41" s="22"/>
      <c r="K41" s="22"/>
      <c r="L41" s="22">
        <f t="shared" si="9"/>
        <v>0</v>
      </c>
      <c r="M41" s="22"/>
      <c r="N41" s="22"/>
      <c r="O41" s="22"/>
      <c r="P41" s="9">
        <f t="shared" si="7"/>
        <v>0</v>
      </c>
      <c r="Q41" s="22"/>
      <c r="R41" s="22"/>
      <c r="S41" s="22"/>
      <c r="T41" s="9">
        <f t="shared" si="4"/>
        <v>0</v>
      </c>
      <c r="U41" s="7">
        <f t="shared" si="1"/>
        <v>6000</v>
      </c>
      <c r="V41" s="7">
        <f t="shared" si="0"/>
        <v>0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24" customFormat="1" ht="38.25">
      <c r="A42" s="72"/>
      <c r="B42" s="72"/>
      <c r="C42" s="80" t="s">
        <v>96</v>
      </c>
      <c r="D42" s="52">
        <v>100000</v>
      </c>
      <c r="E42" s="22">
        <v>8333</v>
      </c>
      <c r="F42" s="22">
        <v>8333</v>
      </c>
      <c r="G42" s="22">
        <v>8333</v>
      </c>
      <c r="H42" s="22">
        <f t="shared" si="8"/>
        <v>24999</v>
      </c>
      <c r="I42" s="22">
        <v>8333</v>
      </c>
      <c r="J42" s="22">
        <v>8333</v>
      </c>
      <c r="K42" s="22">
        <v>8333</v>
      </c>
      <c r="L42" s="22">
        <f t="shared" si="9"/>
        <v>24999</v>
      </c>
      <c r="M42" s="22">
        <v>8333</v>
      </c>
      <c r="N42" s="22">
        <v>8333</v>
      </c>
      <c r="O42" s="22">
        <v>8333</v>
      </c>
      <c r="P42" s="9">
        <f t="shared" si="7"/>
        <v>24999</v>
      </c>
      <c r="Q42" s="22">
        <v>8333</v>
      </c>
      <c r="R42" s="22">
        <v>8333</v>
      </c>
      <c r="S42" s="22">
        <v>8337</v>
      </c>
      <c r="T42" s="9">
        <f t="shared" si="4"/>
        <v>25003</v>
      </c>
      <c r="U42" s="7">
        <f t="shared" si="1"/>
        <v>100000</v>
      </c>
      <c r="V42" s="7">
        <f aca="true" t="shared" si="10" ref="V42:V79">D42-U42</f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24" customFormat="1" ht="38.25">
      <c r="A43" s="72"/>
      <c r="B43" s="72"/>
      <c r="C43" s="80" t="s">
        <v>97</v>
      </c>
      <c r="D43" s="5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9"/>
      <c r="Q43" s="22"/>
      <c r="R43" s="22"/>
      <c r="S43" s="22"/>
      <c r="T43" s="9"/>
      <c r="U43" s="7"/>
      <c r="V43" s="7">
        <f t="shared" si="10"/>
        <v>0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24" customFormat="1" ht="51">
      <c r="A44" s="72"/>
      <c r="B44" s="72"/>
      <c r="C44" s="80" t="s">
        <v>98</v>
      </c>
      <c r="D44" s="52">
        <v>7000</v>
      </c>
      <c r="E44" s="22">
        <v>777</v>
      </c>
      <c r="F44" s="22">
        <v>777</v>
      </c>
      <c r="G44" s="22">
        <v>777</v>
      </c>
      <c r="H44" s="22">
        <f t="shared" si="8"/>
        <v>2331</v>
      </c>
      <c r="I44" s="22">
        <v>777</v>
      </c>
      <c r="J44" s="22">
        <v>777</v>
      </c>
      <c r="K44" s="22"/>
      <c r="L44" s="22">
        <f t="shared" si="9"/>
        <v>1554</v>
      </c>
      <c r="M44" s="22"/>
      <c r="N44" s="22"/>
      <c r="O44" s="22">
        <v>777</v>
      </c>
      <c r="P44" s="9">
        <f t="shared" si="7"/>
        <v>777</v>
      </c>
      <c r="Q44" s="22">
        <v>777</v>
      </c>
      <c r="R44" s="22">
        <v>777</v>
      </c>
      <c r="S44" s="22">
        <v>784</v>
      </c>
      <c r="T44" s="9">
        <f t="shared" si="4"/>
        <v>2338</v>
      </c>
      <c r="U44" s="7">
        <f t="shared" si="1"/>
        <v>7000</v>
      </c>
      <c r="V44" s="7">
        <f t="shared" si="10"/>
        <v>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s="24" customFormat="1" ht="28.5" customHeight="1">
      <c r="A45" s="72"/>
      <c r="B45" s="72"/>
      <c r="C45" s="80" t="s">
        <v>99</v>
      </c>
      <c r="D45" s="52">
        <v>5000</v>
      </c>
      <c r="E45" s="22"/>
      <c r="F45" s="22"/>
      <c r="G45" s="22"/>
      <c r="H45" s="22">
        <f t="shared" si="8"/>
        <v>0</v>
      </c>
      <c r="I45" s="22"/>
      <c r="J45" s="22"/>
      <c r="K45" s="22">
        <v>5000</v>
      </c>
      <c r="L45" s="22">
        <f t="shared" si="9"/>
        <v>5000</v>
      </c>
      <c r="M45" s="22"/>
      <c r="N45" s="22"/>
      <c r="O45" s="22"/>
      <c r="P45" s="9">
        <f t="shared" si="7"/>
        <v>0</v>
      </c>
      <c r="Q45" s="22"/>
      <c r="R45" s="22"/>
      <c r="S45" s="22"/>
      <c r="T45" s="9">
        <f t="shared" si="4"/>
        <v>0</v>
      </c>
      <c r="U45" s="7">
        <f t="shared" si="1"/>
        <v>5000</v>
      </c>
      <c r="V45" s="7">
        <f t="shared" si="10"/>
        <v>0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s="24" customFormat="1" ht="25.5">
      <c r="A46" s="72"/>
      <c r="B46" s="72"/>
      <c r="C46" s="80" t="s">
        <v>101</v>
      </c>
      <c r="D46" s="52">
        <v>30000</v>
      </c>
      <c r="E46" s="22"/>
      <c r="F46" s="22">
        <v>10000</v>
      </c>
      <c r="G46" s="22"/>
      <c r="H46" s="22">
        <f t="shared" si="8"/>
        <v>10000</v>
      </c>
      <c r="I46" s="22">
        <v>10000</v>
      </c>
      <c r="J46" s="22"/>
      <c r="K46" s="22"/>
      <c r="L46" s="22">
        <f t="shared" si="9"/>
        <v>10000</v>
      </c>
      <c r="M46" s="22"/>
      <c r="N46" s="22">
        <v>10000</v>
      </c>
      <c r="O46" s="22"/>
      <c r="P46" s="9">
        <f t="shared" si="7"/>
        <v>10000</v>
      </c>
      <c r="Q46" s="22"/>
      <c r="R46" s="22"/>
      <c r="S46" s="22"/>
      <c r="T46" s="9">
        <f t="shared" si="4"/>
        <v>0</v>
      </c>
      <c r="U46" s="7">
        <f t="shared" si="1"/>
        <v>30000</v>
      </c>
      <c r="V46" s="7">
        <f t="shared" si="10"/>
        <v>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s="24" customFormat="1" ht="25.5">
      <c r="A47" s="72"/>
      <c r="B47" s="72"/>
      <c r="C47" s="80" t="s">
        <v>100</v>
      </c>
      <c r="D47" s="52">
        <v>40000</v>
      </c>
      <c r="E47" s="22"/>
      <c r="F47" s="22">
        <v>10000</v>
      </c>
      <c r="G47" s="22"/>
      <c r="H47" s="22">
        <f t="shared" si="8"/>
        <v>10000</v>
      </c>
      <c r="I47" s="22">
        <v>10000</v>
      </c>
      <c r="J47" s="22"/>
      <c r="K47" s="22"/>
      <c r="L47" s="22">
        <f t="shared" si="9"/>
        <v>10000</v>
      </c>
      <c r="M47" s="22"/>
      <c r="N47" s="22">
        <v>10000</v>
      </c>
      <c r="O47" s="22"/>
      <c r="P47" s="9">
        <f t="shared" si="7"/>
        <v>10000</v>
      </c>
      <c r="Q47" s="22">
        <v>10000</v>
      </c>
      <c r="R47" s="22"/>
      <c r="S47" s="22"/>
      <c r="T47" s="9">
        <f t="shared" si="4"/>
        <v>10000</v>
      </c>
      <c r="U47" s="7">
        <f t="shared" si="1"/>
        <v>40000</v>
      </c>
      <c r="V47" s="7">
        <f t="shared" si="10"/>
        <v>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s="24" customFormat="1" ht="38.25">
      <c r="A48" s="72"/>
      <c r="B48" s="72"/>
      <c r="C48" s="80" t="s">
        <v>102</v>
      </c>
      <c r="D48" s="52">
        <v>240000</v>
      </c>
      <c r="E48" s="22"/>
      <c r="F48" s="22"/>
      <c r="G48" s="22"/>
      <c r="H48" s="22">
        <f t="shared" si="8"/>
        <v>0</v>
      </c>
      <c r="I48" s="22"/>
      <c r="J48" s="22"/>
      <c r="K48" s="22">
        <v>240000</v>
      </c>
      <c r="L48" s="22">
        <f t="shared" si="9"/>
        <v>240000</v>
      </c>
      <c r="M48" s="22"/>
      <c r="N48" s="22"/>
      <c r="O48" s="22"/>
      <c r="P48" s="9">
        <f t="shared" si="7"/>
        <v>0</v>
      </c>
      <c r="Q48" s="22"/>
      <c r="R48" s="22"/>
      <c r="S48" s="22"/>
      <c r="T48" s="9">
        <f t="shared" si="4"/>
        <v>0</v>
      </c>
      <c r="U48" s="7">
        <f t="shared" si="1"/>
        <v>240000</v>
      </c>
      <c r="V48" s="7">
        <f t="shared" si="10"/>
        <v>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s="24" customFormat="1" ht="38.25">
      <c r="A49" s="72"/>
      <c r="B49" s="72"/>
      <c r="C49" s="80" t="s">
        <v>160</v>
      </c>
      <c r="D49" s="52">
        <v>40000</v>
      </c>
      <c r="E49" s="22"/>
      <c r="F49" s="22"/>
      <c r="G49" s="22"/>
      <c r="H49" s="22">
        <v>0</v>
      </c>
      <c r="I49" s="22"/>
      <c r="J49" s="22"/>
      <c r="K49" s="22"/>
      <c r="L49" s="22">
        <v>0</v>
      </c>
      <c r="M49" s="22">
        <v>40000</v>
      </c>
      <c r="N49" s="22"/>
      <c r="O49" s="22"/>
      <c r="P49" s="9">
        <v>40000</v>
      </c>
      <c r="Q49" s="22"/>
      <c r="R49" s="22"/>
      <c r="S49" s="22"/>
      <c r="T49" s="9">
        <v>0</v>
      </c>
      <c r="U49" s="7">
        <v>40000</v>
      </c>
      <c r="V49" s="7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s="24" customFormat="1" ht="38.25">
      <c r="A50" s="72"/>
      <c r="B50" s="72"/>
      <c r="C50" s="80" t="s">
        <v>104</v>
      </c>
      <c r="D50" s="52">
        <v>10000</v>
      </c>
      <c r="E50" s="22"/>
      <c r="F50" s="22"/>
      <c r="G50" s="22"/>
      <c r="H50" s="22">
        <f t="shared" si="8"/>
        <v>0</v>
      </c>
      <c r="I50" s="22"/>
      <c r="J50" s="22"/>
      <c r="K50" s="22"/>
      <c r="L50" s="22">
        <f t="shared" si="9"/>
        <v>0</v>
      </c>
      <c r="M50" s="22"/>
      <c r="N50" s="22">
        <v>10000</v>
      </c>
      <c r="O50" s="22"/>
      <c r="P50" s="9">
        <f t="shared" si="7"/>
        <v>10000</v>
      </c>
      <c r="Q50" s="22"/>
      <c r="R50" s="22"/>
      <c r="S50" s="22"/>
      <c r="T50" s="9">
        <f t="shared" si="4"/>
        <v>0</v>
      </c>
      <c r="U50" s="7">
        <f t="shared" si="1"/>
        <v>10000</v>
      </c>
      <c r="V50" s="7">
        <f t="shared" si="10"/>
        <v>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s="24" customFormat="1" ht="24" customHeight="1">
      <c r="A51" s="72"/>
      <c r="B51" s="72"/>
      <c r="C51" s="80" t="s">
        <v>34</v>
      </c>
      <c r="D51" s="52"/>
      <c r="E51" s="22"/>
      <c r="F51" s="22"/>
      <c r="G51" s="22"/>
      <c r="H51" s="22">
        <f t="shared" si="8"/>
        <v>0</v>
      </c>
      <c r="I51" s="22"/>
      <c r="J51" s="22"/>
      <c r="K51" s="22"/>
      <c r="L51" s="22">
        <f t="shared" si="9"/>
        <v>0</v>
      </c>
      <c r="M51" s="22"/>
      <c r="N51" s="22"/>
      <c r="O51" s="22"/>
      <c r="P51" s="9">
        <f t="shared" si="7"/>
        <v>0</v>
      </c>
      <c r="Q51" s="22"/>
      <c r="R51" s="22"/>
      <c r="S51" s="22"/>
      <c r="T51" s="9">
        <f t="shared" si="4"/>
        <v>0</v>
      </c>
      <c r="U51" s="7">
        <f t="shared" si="1"/>
        <v>0</v>
      </c>
      <c r="V51" s="7">
        <f t="shared" si="10"/>
        <v>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s="24" customFormat="1" ht="14.25" customHeight="1">
      <c r="A52" s="72"/>
      <c r="B52" s="72"/>
      <c r="C52" s="80" t="s">
        <v>106</v>
      </c>
      <c r="D52" s="52">
        <v>40000</v>
      </c>
      <c r="E52" s="22"/>
      <c r="F52" s="22">
        <v>10000</v>
      </c>
      <c r="G52" s="22"/>
      <c r="H52" s="22">
        <f t="shared" si="8"/>
        <v>10000</v>
      </c>
      <c r="I52" s="22"/>
      <c r="J52" s="22">
        <v>10000</v>
      </c>
      <c r="K52" s="22"/>
      <c r="L52" s="22">
        <f t="shared" si="9"/>
        <v>10000</v>
      </c>
      <c r="M52" s="22"/>
      <c r="N52" s="22">
        <v>10000</v>
      </c>
      <c r="O52" s="22"/>
      <c r="P52" s="9">
        <f t="shared" si="7"/>
        <v>10000</v>
      </c>
      <c r="Q52" s="22"/>
      <c r="R52" s="22">
        <v>10000</v>
      </c>
      <c r="S52" s="22"/>
      <c r="T52" s="9">
        <f t="shared" si="4"/>
        <v>10000</v>
      </c>
      <c r="U52" s="7">
        <f t="shared" si="1"/>
        <v>40000</v>
      </c>
      <c r="V52" s="7">
        <f t="shared" si="10"/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24" customFormat="1" ht="25.5">
      <c r="A53" s="72"/>
      <c r="B53" s="72"/>
      <c r="C53" s="73" t="s">
        <v>105</v>
      </c>
      <c r="D53" s="52">
        <v>25053.6</v>
      </c>
      <c r="E53" s="22">
        <v>2087.8</v>
      </c>
      <c r="F53" s="22">
        <v>2087.8</v>
      </c>
      <c r="G53" s="22">
        <v>2087.8</v>
      </c>
      <c r="H53" s="22">
        <f t="shared" si="8"/>
        <v>6263.4</v>
      </c>
      <c r="I53" s="22">
        <v>2087.8</v>
      </c>
      <c r="J53" s="22">
        <v>2087.8</v>
      </c>
      <c r="K53" s="22">
        <v>2087.8</v>
      </c>
      <c r="L53" s="22">
        <f t="shared" si="9"/>
        <v>6263.4</v>
      </c>
      <c r="M53" s="22">
        <v>2087.8</v>
      </c>
      <c r="N53" s="22">
        <v>2087.8</v>
      </c>
      <c r="O53" s="22">
        <v>2087.8</v>
      </c>
      <c r="P53" s="9">
        <f t="shared" si="7"/>
        <v>6263.4</v>
      </c>
      <c r="Q53" s="22">
        <v>2087.8</v>
      </c>
      <c r="R53" s="22">
        <v>2087.8</v>
      </c>
      <c r="S53" s="22">
        <v>2087.8</v>
      </c>
      <c r="T53" s="9">
        <f t="shared" si="4"/>
        <v>6263.4</v>
      </c>
      <c r="U53" s="7">
        <f t="shared" si="1"/>
        <v>25053.6</v>
      </c>
      <c r="V53" s="7">
        <f t="shared" si="10"/>
        <v>0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24" customFormat="1" ht="38.25">
      <c r="A54" s="74"/>
      <c r="B54" s="74"/>
      <c r="C54" s="81" t="s">
        <v>133</v>
      </c>
      <c r="D54" s="52"/>
      <c r="E54" s="22"/>
      <c r="F54" s="22"/>
      <c r="G54" s="22"/>
      <c r="H54" s="22">
        <f t="shared" si="8"/>
        <v>0</v>
      </c>
      <c r="I54" s="22"/>
      <c r="J54" s="22"/>
      <c r="K54" s="22"/>
      <c r="L54" s="22">
        <f t="shared" si="9"/>
        <v>0</v>
      </c>
      <c r="M54" s="22"/>
      <c r="N54" s="22"/>
      <c r="O54" s="22"/>
      <c r="P54" s="9">
        <f t="shared" si="7"/>
        <v>0</v>
      </c>
      <c r="Q54" s="22"/>
      <c r="R54" s="22"/>
      <c r="S54" s="22"/>
      <c r="T54" s="9">
        <f t="shared" si="4"/>
        <v>0</v>
      </c>
      <c r="U54" s="7">
        <f t="shared" si="1"/>
        <v>0</v>
      </c>
      <c r="V54" s="7">
        <f t="shared" si="10"/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s="24" customFormat="1" ht="12.75">
      <c r="A55" s="73"/>
      <c r="B55" s="125" t="s">
        <v>49</v>
      </c>
      <c r="C55" s="126"/>
      <c r="D55" s="52"/>
      <c r="E55" s="42">
        <f aca="true" t="shared" si="11" ref="E55:S55">SUM(E29:E54)</f>
        <v>66133.8</v>
      </c>
      <c r="F55" s="42">
        <f t="shared" si="11"/>
        <v>131773.8</v>
      </c>
      <c r="G55" s="42">
        <f t="shared" si="11"/>
        <v>94007.3</v>
      </c>
      <c r="H55" s="42">
        <f t="shared" si="11"/>
        <v>291914.9</v>
      </c>
      <c r="I55" s="42">
        <f t="shared" si="11"/>
        <v>119773.8</v>
      </c>
      <c r="J55" s="42">
        <f t="shared" si="11"/>
        <v>61773.8</v>
      </c>
      <c r="K55" s="42">
        <f t="shared" si="11"/>
        <v>293338.8</v>
      </c>
      <c r="L55" s="42">
        <f t="shared" si="11"/>
        <v>474886.4</v>
      </c>
      <c r="M55" s="42">
        <f t="shared" si="11"/>
        <v>90563.8</v>
      </c>
      <c r="N55" s="42">
        <f t="shared" si="11"/>
        <v>201967.8</v>
      </c>
      <c r="O55" s="42">
        <f t="shared" si="11"/>
        <v>69006.21</v>
      </c>
      <c r="P55" s="9">
        <f t="shared" si="7"/>
        <v>361537.81</v>
      </c>
      <c r="Q55" s="42">
        <f t="shared" si="11"/>
        <v>64773.8</v>
      </c>
      <c r="R55" s="42">
        <f t="shared" si="11"/>
        <v>60773.8</v>
      </c>
      <c r="S55" s="42">
        <f t="shared" si="11"/>
        <v>95807</v>
      </c>
      <c r="T55" s="9">
        <f t="shared" si="4"/>
        <v>221354.6</v>
      </c>
      <c r="U55" s="7">
        <f t="shared" si="1"/>
        <v>1349693.71</v>
      </c>
      <c r="V55" s="7">
        <f t="shared" si="10"/>
        <v>-1349693.71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s="24" customFormat="1" ht="13.5" customHeight="1">
      <c r="A56" s="112" t="s">
        <v>50</v>
      </c>
      <c r="B56" s="113"/>
      <c r="C56" s="114"/>
      <c r="D56" s="67">
        <f>SUM(D29:D55)</f>
        <v>1349693.71</v>
      </c>
      <c r="E56" s="40">
        <f aca="true" t="shared" si="12" ref="E56:S56">E27+E55</f>
        <v>66133.8</v>
      </c>
      <c r="F56" s="40">
        <f t="shared" si="12"/>
        <v>131773.8</v>
      </c>
      <c r="G56" s="40">
        <f t="shared" si="12"/>
        <v>94007.3</v>
      </c>
      <c r="H56" s="40">
        <f t="shared" si="12"/>
        <v>291914.9</v>
      </c>
      <c r="I56" s="40">
        <f t="shared" si="12"/>
        <v>119773.8</v>
      </c>
      <c r="J56" s="40">
        <f t="shared" si="12"/>
        <v>61773.8</v>
      </c>
      <c r="K56" s="40">
        <f t="shared" si="12"/>
        <v>293338.8</v>
      </c>
      <c r="L56" s="40">
        <f t="shared" si="12"/>
        <v>474886.4</v>
      </c>
      <c r="M56" s="40">
        <f t="shared" si="12"/>
        <v>90563.8</v>
      </c>
      <c r="N56" s="40">
        <f t="shared" si="12"/>
        <v>201967.8</v>
      </c>
      <c r="O56" s="40">
        <f t="shared" si="12"/>
        <v>69006.21</v>
      </c>
      <c r="P56" s="9">
        <f t="shared" si="7"/>
        <v>361537.81</v>
      </c>
      <c r="Q56" s="40">
        <f t="shared" si="12"/>
        <v>64773.8</v>
      </c>
      <c r="R56" s="40">
        <f t="shared" si="12"/>
        <v>60773.8</v>
      </c>
      <c r="S56" s="40">
        <f t="shared" si="12"/>
        <v>95807</v>
      </c>
      <c r="T56" s="9">
        <f t="shared" si="4"/>
        <v>221354.6</v>
      </c>
      <c r="U56" s="7">
        <f t="shared" si="1"/>
        <v>1349693.71</v>
      </c>
      <c r="V56" s="7">
        <f t="shared" si="10"/>
        <v>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s="12" customFormat="1" ht="12.75">
      <c r="A57" s="64">
        <v>226</v>
      </c>
      <c r="B57" s="64"/>
      <c r="C57" s="64" t="s">
        <v>36</v>
      </c>
      <c r="D57" s="6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f t="shared" si="4"/>
        <v>0</v>
      </c>
      <c r="U57" s="7">
        <f t="shared" si="1"/>
        <v>0</v>
      </c>
      <c r="V57" s="7">
        <f t="shared" si="10"/>
        <v>0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s="24" customFormat="1" ht="42" customHeight="1">
      <c r="A58" s="82"/>
      <c r="B58" s="82"/>
      <c r="C58" s="73" t="s">
        <v>37</v>
      </c>
      <c r="D58" s="52">
        <v>76301</v>
      </c>
      <c r="E58" s="22"/>
      <c r="F58" s="22"/>
      <c r="G58" s="22"/>
      <c r="H58" s="22">
        <f>E58+F58+G58</f>
        <v>0</v>
      </c>
      <c r="I58" s="22">
        <v>3976</v>
      </c>
      <c r="J58" s="22"/>
      <c r="K58" s="22"/>
      <c r="L58" s="22">
        <f>I58+J58+K58</f>
        <v>3976</v>
      </c>
      <c r="M58" s="22"/>
      <c r="N58" s="22"/>
      <c r="O58" s="22"/>
      <c r="P58" s="9">
        <f t="shared" si="7"/>
        <v>0</v>
      </c>
      <c r="Q58" s="22">
        <v>72325</v>
      </c>
      <c r="R58" s="52"/>
      <c r="S58" s="22"/>
      <c r="T58" s="9">
        <f t="shared" si="4"/>
        <v>72325</v>
      </c>
      <c r="U58" s="7">
        <f t="shared" si="1"/>
        <v>76301</v>
      </c>
      <c r="V58" s="7">
        <f t="shared" si="10"/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s="24" customFormat="1" ht="25.5">
      <c r="A59" s="72"/>
      <c r="B59" s="72"/>
      <c r="C59" s="73" t="s">
        <v>107</v>
      </c>
      <c r="D59" s="52">
        <v>31200</v>
      </c>
      <c r="E59" s="22">
        <v>2600</v>
      </c>
      <c r="F59" s="22">
        <v>2600</v>
      </c>
      <c r="G59" s="22">
        <v>2600</v>
      </c>
      <c r="H59" s="22">
        <f aca="true" t="shared" si="13" ref="H59:H87">E59+F59+G59</f>
        <v>7800</v>
      </c>
      <c r="I59" s="22">
        <v>2600</v>
      </c>
      <c r="J59" s="22">
        <v>2600</v>
      </c>
      <c r="K59" s="22">
        <v>2600</v>
      </c>
      <c r="L59" s="22">
        <f aca="true" t="shared" si="14" ref="L59:L87">I59+J59+K59</f>
        <v>7800</v>
      </c>
      <c r="M59" s="22">
        <v>2600</v>
      </c>
      <c r="N59" s="22">
        <v>2600</v>
      </c>
      <c r="O59" s="22">
        <v>2600</v>
      </c>
      <c r="P59" s="9">
        <f t="shared" si="7"/>
        <v>7800</v>
      </c>
      <c r="Q59" s="22">
        <v>2600</v>
      </c>
      <c r="R59" s="22">
        <v>2600</v>
      </c>
      <c r="S59" s="22">
        <v>2600</v>
      </c>
      <c r="T59" s="9">
        <f t="shared" si="4"/>
        <v>7800</v>
      </c>
      <c r="U59" s="7">
        <f t="shared" si="1"/>
        <v>31200</v>
      </c>
      <c r="V59" s="7">
        <f t="shared" si="10"/>
        <v>0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24" customFormat="1" ht="106.5" customHeight="1">
      <c r="A60" s="72"/>
      <c r="B60" s="72"/>
      <c r="C60" s="81" t="s">
        <v>38</v>
      </c>
      <c r="D60" s="52">
        <v>121676.4</v>
      </c>
      <c r="E60" s="22">
        <v>10139.7</v>
      </c>
      <c r="F60" s="22">
        <v>10139.7</v>
      </c>
      <c r="G60" s="22">
        <v>10139.7</v>
      </c>
      <c r="H60" s="22">
        <f t="shared" si="13"/>
        <v>30419.1</v>
      </c>
      <c r="I60" s="22">
        <v>10139.7</v>
      </c>
      <c r="J60" s="22">
        <v>10139.7</v>
      </c>
      <c r="K60" s="22">
        <v>10139.7</v>
      </c>
      <c r="L60" s="22">
        <f t="shared" si="14"/>
        <v>30419.1</v>
      </c>
      <c r="M60" s="22">
        <v>10139.7</v>
      </c>
      <c r="N60" s="22">
        <v>10139.7</v>
      </c>
      <c r="O60" s="22">
        <v>10139.7</v>
      </c>
      <c r="P60" s="9">
        <f t="shared" si="7"/>
        <v>30419.1</v>
      </c>
      <c r="Q60" s="22">
        <v>10139.7</v>
      </c>
      <c r="R60" s="22">
        <v>10139.7</v>
      </c>
      <c r="S60" s="22">
        <v>10139.7</v>
      </c>
      <c r="T60" s="9">
        <f t="shared" si="4"/>
        <v>30419.1</v>
      </c>
      <c r="U60" s="7">
        <f t="shared" si="1"/>
        <v>121676.4</v>
      </c>
      <c r="V60" s="7">
        <f t="shared" si="10"/>
        <v>0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24" customFormat="1" ht="89.25">
      <c r="A61" s="72"/>
      <c r="B61" s="72"/>
      <c r="C61" s="73" t="s">
        <v>108</v>
      </c>
      <c r="D61" s="52">
        <v>8000</v>
      </c>
      <c r="E61" s="22"/>
      <c r="F61" s="22">
        <v>8000</v>
      </c>
      <c r="G61" s="22"/>
      <c r="H61" s="22">
        <f t="shared" si="13"/>
        <v>8000</v>
      </c>
      <c r="I61" s="22"/>
      <c r="J61" s="22"/>
      <c r="K61" s="22"/>
      <c r="L61" s="22">
        <f t="shared" si="14"/>
        <v>0</v>
      </c>
      <c r="M61" s="22"/>
      <c r="N61" s="22"/>
      <c r="O61" s="22"/>
      <c r="P61" s="9">
        <f t="shared" si="7"/>
        <v>0</v>
      </c>
      <c r="Q61" s="22"/>
      <c r="R61" s="22"/>
      <c r="S61" s="22"/>
      <c r="T61" s="9">
        <f t="shared" si="4"/>
        <v>0</v>
      </c>
      <c r="U61" s="7">
        <f t="shared" si="1"/>
        <v>8000</v>
      </c>
      <c r="V61" s="7">
        <f t="shared" si="10"/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s="24" customFormat="1" ht="42.75" customHeight="1">
      <c r="A62" s="72"/>
      <c r="B62" s="72"/>
      <c r="C62" s="83" t="s">
        <v>109</v>
      </c>
      <c r="D62" s="52">
        <v>50000</v>
      </c>
      <c r="E62" s="22"/>
      <c r="F62" s="22">
        <v>50000</v>
      </c>
      <c r="G62" s="22"/>
      <c r="H62" s="22">
        <f t="shared" si="13"/>
        <v>50000</v>
      </c>
      <c r="I62" s="22"/>
      <c r="J62" s="22"/>
      <c r="K62" s="22"/>
      <c r="L62" s="22">
        <f t="shared" si="14"/>
        <v>0</v>
      </c>
      <c r="M62" s="22"/>
      <c r="N62" s="22"/>
      <c r="O62" s="22"/>
      <c r="P62" s="9">
        <f t="shared" si="7"/>
        <v>0</v>
      </c>
      <c r="Q62" s="22"/>
      <c r="R62" s="22"/>
      <c r="S62" s="22"/>
      <c r="T62" s="9">
        <f t="shared" si="4"/>
        <v>0</v>
      </c>
      <c r="U62" s="7">
        <f t="shared" si="1"/>
        <v>50000</v>
      </c>
      <c r="V62" s="7">
        <f t="shared" si="10"/>
        <v>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s="24" customFormat="1" ht="38.25">
      <c r="A63" s="72"/>
      <c r="B63" s="72"/>
      <c r="C63" s="83" t="s">
        <v>110</v>
      </c>
      <c r="D63" s="52"/>
      <c r="E63" s="22"/>
      <c r="F63" s="22"/>
      <c r="G63" s="22"/>
      <c r="H63" s="22">
        <f t="shared" si="13"/>
        <v>0</v>
      </c>
      <c r="I63" s="22"/>
      <c r="J63" s="22"/>
      <c r="K63" s="22"/>
      <c r="L63" s="22">
        <f t="shared" si="14"/>
        <v>0</v>
      </c>
      <c r="M63" s="22"/>
      <c r="N63" s="22"/>
      <c r="O63" s="22"/>
      <c r="P63" s="9">
        <f t="shared" si="7"/>
        <v>0</v>
      </c>
      <c r="Q63" s="22"/>
      <c r="R63" s="22"/>
      <c r="S63" s="22"/>
      <c r="T63" s="9">
        <f t="shared" si="4"/>
        <v>0</v>
      </c>
      <c r="U63" s="7">
        <f t="shared" si="1"/>
        <v>0</v>
      </c>
      <c r="V63" s="7">
        <f t="shared" si="10"/>
        <v>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s="24" customFormat="1" ht="51">
      <c r="A64" s="72"/>
      <c r="B64" s="72"/>
      <c r="C64" s="83" t="s">
        <v>111</v>
      </c>
      <c r="D64" s="52">
        <v>19216</v>
      </c>
      <c r="E64" s="22"/>
      <c r="F64" s="22"/>
      <c r="G64" s="22"/>
      <c r="H64" s="22">
        <f t="shared" si="13"/>
        <v>0</v>
      </c>
      <c r="I64" s="22">
        <v>9608</v>
      </c>
      <c r="J64" s="22"/>
      <c r="K64" s="22"/>
      <c r="L64" s="22">
        <f t="shared" si="14"/>
        <v>9608</v>
      </c>
      <c r="M64" s="22"/>
      <c r="N64" s="22"/>
      <c r="O64" s="22">
        <v>9608</v>
      </c>
      <c r="P64" s="9">
        <f t="shared" si="7"/>
        <v>9608</v>
      </c>
      <c r="Q64" s="22"/>
      <c r="R64" s="22"/>
      <c r="S64" s="22"/>
      <c r="T64" s="9">
        <f t="shared" si="4"/>
        <v>0</v>
      </c>
      <c r="U64" s="7">
        <f t="shared" si="1"/>
        <v>19216</v>
      </c>
      <c r="V64" s="7">
        <f t="shared" si="10"/>
        <v>0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s="24" customFormat="1" ht="29.25" customHeight="1">
      <c r="A65" s="72"/>
      <c r="B65" s="72"/>
      <c r="C65" s="83" t="s">
        <v>112</v>
      </c>
      <c r="D65" s="52">
        <v>8500</v>
      </c>
      <c r="E65" s="22"/>
      <c r="F65" s="22"/>
      <c r="G65" s="22"/>
      <c r="H65" s="22">
        <f t="shared" si="13"/>
        <v>0</v>
      </c>
      <c r="I65" s="22">
        <v>4250</v>
      </c>
      <c r="J65" s="22"/>
      <c r="K65" s="22"/>
      <c r="L65" s="22">
        <f t="shared" si="14"/>
        <v>4250</v>
      </c>
      <c r="M65" s="22"/>
      <c r="N65" s="22"/>
      <c r="O65" s="22">
        <v>4250</v>
      </c>
      <c r="P65" s="9">
        <f t="shared" si="7"/>
        <v>4250</v>
      </c>
      <c r="Q65" s="22"/>
      <c r="R65" s="22"/>
      <c r="S65" s="22"/>
      <c r="T65" s="9">
        <f t="shared" si="4"/>
        <v>0</v>
      </c>
      <c r="U65" s="7">
        <f t="shared" si="1"/>
        <v>8500</v>
      </c>
      <c r="V65" s="7">
        <f t="shared" si="10"/>
        <v>0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s="24" customFormat="1" ht="38.25">
      <c r="A66" s="72"/>
      <c r="B66" s="72"/>
      <c r="C66" s="83" t="s">
        <v>113</v>
      </c>
      <c r="D66" s="52">
        <v>4500</v>
      </c>
      <c r="E66" s="22"/>
      <c r="F66" s="22"/>
      <c r="G66" s="22"/>
      <c r="H66" s="22">
        <f t="shared" si="13"/>
        <v>0</v>
      </c>
      <c r="I66" s="22"/>
      <c r="J66" s="22"/>
      <c r="K66" s="22"/>
      <c r="L66" s="22">
        <f t="shared" si="14"/>
        <v>0</v>
      </c>
      <c r="M66" s="22"/>
      <c r="N66" s="22">
        <v>4500</v>
      </c>
      <c r="O66" s="22"/>
      <c r="P66" s="9">
        <f t="shared" si="7"/>
        <v>4500</v>
      </c>
      <c r="Q66" s="22"/>
      <c r="R66" s="22"/>
      <c r="S66" s="22"/>
      <c r="T66" s="9">
        <f t="shared" si="4"/>
        <v>0</v>
      </c>
      <c r="U66" s="7">
        <f t="shared" si="1"/>
        <v>4500</v>
      </c>
      <c r="V66" s="7">
        <f t="shared" si="10"/>
        <v>0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s="24" customFormat="1" ht="25.5">
      <c r="A67" s="72"/>
      <c r="B67" s="72"/>
      <c r="C67" s="83" t="s">
        <v>158</v>
      </c>
      <c r="D67" s="52">
        <v>63000</v>
      </c>
      <c r="E67" s="22"/>
      <c r="F67" s="22">
        <v>15500</v>
      </c>
      <c r="G67" s="22"/>
      <c r="H67" s="22">
        <v>15500</v>
      </c>
      <c r="I67" s="22"/>
      <c r="J67" s="22">
        <v>15500</v>
      </c>
      <c r="K67" s="22"/>
      <c r="L67" s="22">
        <v>15500</v>
      </c>
      <c r="M67" s="22"/>
      <c r="N67" s="22">
        <v>15500</v>
      </c>
      <c r="O67" s="22"/>
      <c r="P67" s="9">
        <v>15500</v>
      </c>
      <c r="Q67" s="22"/>
      <c r="R67" s="22">
        <v>16500</v>
      </c>
      <c r="S67" s="22"/>
      <c r="T67" s="9">
        <v>16500</v>
      </c>
      <c r="U67" s="7">
        <v>63000</v>
      </c>
      <c r="V67" s="7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s="24" customFormat="1" ht="51">
      <c r="A68" s="72"/>
      <c r="B68" s="72"/>
      <c r="C68" s="83" t="s">
        <v>155</v>
      </c>
      <c r="D68" s="52">
        <v>100000</v>
      </c>
      <c r="E68" s="22"/>
      <c r="F68" s="22"/>
      <c r="G68" s="22"/>
      <c r="H68" s="22"/>
      <c r="I68" s="22"/>
      <c r="J68" s="22"/>
      <c r="K68" s="22">
        <v>100000</v>
      </c>
      <c r="L68" s="22"/>
      <c r="M68" s="22"/>
      <c r="N68" s="22"/>
      <c r="O68" s="22"/>
      <c r="P68" s="9"/>
      <c r="Q68" s="22"/>
      <c r="R68" s="22"/>
      <c r="S68" s="22"/>
      <c r="T68" s="9"/>
      <c r="U68" s="7"/>
      <c r="V68" s="7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s="24" customFormat="1" ht="25.5">
      <c r="A69" s="72"/>
      <c r="B69" s="72"/>
      <c r="C69" s="83" t="s">
        <v>114</v>
      </c>
      <c r="D69" s="52">
        <v>15000</v>
      </c>
      <c r="E69" s="22"/>
      <c r="F69" s="22"/>
      <c r="G69" s="22"/>
      <c r="H69" s="22">
        <f t="shared" si="13"/>
        <v>0</v>
      </c>
      <c r="I69" s="22"/>
      <c r="J69" s="22">
        <v>15000</v>
      </c>
      <c r="K69" s="22"/>
      <c r="L69" s="22">
        <f t="shared" si="14"/>
        <v>15000</v>
      </c>
      <c r="M69" s="22"/>
      <c r="N69" s="22"/>
      <c r="O69" s="22"/>
      <c r="P69" s="9">
        <f t="shared" si="7"/>
        <v>0</v>
      </c>
      <c r="Q69" s="22"/>
      <c r="R69" s="22"/>
      <c r="S69" s="22"/>
      <c r="T69" s="9">
        <f t="shared" si="4"/>
        <v>0</v>
      </c>
      <c r="U69" s="7">
        <f t="shared" si="1"/>
        <v>15000</v>
      </c>
      <c r="V69" s="7">
        <f t="shared" si="10"/>
        <v>0</v>
      </c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s="24" customFormat="1" ht="38.25">
      <c r="A70" s="72"/>
      <c r="B70" s="72"/>
      <c r="C70" s="83" t="s">
        <v>153</v>
      </c>
      <c r="D70" s="52">
        <v>20000</v>
      </c>
      <c r="E70" s="22"/>
      <c r="F70" s="22">
        <v>20000</v>
      </c>
      <c r="G70" s="22"/>
      <c r="H70" s="22">
        <v>20000</v>
      </c>
      <c r="I70" s="22"/>
      <c r="J70" s="22"/>
      <c r="K70" s="22"/>
      <c r="L70" s="22"/>
      <c r="M70" s="22"/>
      <c r="N70" s="22"/>
      <c r="O70" s="22"/>
      <c r="P70" s="9"/>
      <c r="Q70" s="22"/>
      <c r="R70" s="22"/>
      <c r="S70" s="22"/>
      <c r="T70" s="9"/>
      <c r="U70" s="7">
        <v>20000</v>
      </c>
      <c r="V70" s="7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s="24" customFormat="1" ht="38.25">
      <c r="A71" s="72"/>
      <c r="B71" s="72"/>
      <c r="C71" s="83" t="s">
        <v>161</v>
      </c>
      <c r="D71" s="52">
        <v>25000</v>
      </c>
      <c r="E71" s="22"/>
      <c r="F71" s="22">
        <v>25000</v>
      </c>
      <c r="G71" s="22"/>
      <c r="H71" s="22">
        <v>25000</v>
      </c>
      <c r="I71" s="22"/>
      <c r="J71" s="22"/>
      <c r="K71" s="22"/>
      <c r="L71" s="22"/>
      <c r="M71" s="22"/>
      <c r="N71" s="22"/>
      <c r="O71" s="22"/>
      <c r="P71" s="9"/>
      <c r="Q71" s="22"/>
      <c r="R71" s="22"/>
      <c r="S71" s="22"/>
      <c r="T71" s="9"/>
      <c r="U71" s="7">
        <v>25000</v>
      </c>
      <c r="V71" s="7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s="24" customFormat="1" ht="18" customHeight="1">
      <c r="A72" s="72"/>
      <c r="B72" s="72"/>
      <c r="C72" s="83" t="s">
        <v>115</v>
      </c>
      <c r="D72" s="52">
        <v>3000</v>
      </c>
      <c r="E72" s="22"/>
      <c r="F72" s="22"/>
      <c r="G72" s="22"/>
      <c r="H72" s="22">
        <f t="shared" si="13"/>
        <v>0</v>
      </c>
      <c r="I72" s="22"/>
      <c r="J72" s="22"/>
      <c r="K72" s="22"/>
      <c r="L72" s="22">
        <f t="shared" si="14"/>
        <v>0</v>
      </c>
      <c r="M72" s="22"/>
      <c r="N72" s="22">
        <v>3000</v>
      </c>
      <c r="O72" s="22"/>
      <c r="P72" s="9">
        <f t="shared" si="7"/>
        <v>3000</v>
      </c>
      <c r="Q72" s="22"/>
      <c r="R72" s="22"/>
      <c r="S72" s="22"/>
      <c r="T72" s="9">
        <f t="shared" si="4"/>
        <v>0</v>
      </c>
      <c r="U72" s="7">
        <f t="shared" si="1"/>
        <v>3000</v>
      </c>
      <c r="V72" s="7">
        <f t="shared" si="10"/>
        <v>0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s="24" customFormat="1" ht="25.5">
      <c r="A73" s="72"/>
      <c r="B73" s="72"/>
      <c r="C73" s="83" t="s">
        <v>116</v>
      </c>
      <c r="D73" s="52">
        <v>250000</v>
      </c>
      <c r="E73" s="22"/>
      <c r="F73" s="22"/>
      <c r="G73" s="22"/>
      <c r="H73" s="22">
        <f t="shared" si="13"/>
        <v>0</v>
      </c>
      <c r="I73" s="22"/>
      <c r="J73" s="22"/>
      <c r="K73" s="22"/>
      <c r="L73" s="22">
        <f t="shared" si="14"/>
        <v>0</v>
      </c>
      <c r="M73" s="22">
        <v>250000</v>
      </c>
      <c r="N73" s="22"/>
      <c r="O73" s="22"/>
      <c r="P73" s="9">
        <f t="shared" si="7"/>
        <v>250000</v>
      </c>
      <c r="Q73" s="22"/>
      <c r="R73" s="22"/>
      <c r="S73" s="22"/>
      <c r="T73" s="9">
        <f t="shared" si="4"/>
        <v>0</v>
      </c>
      <c r="U73" s="7">
        <f t="shared" si="1"/>
        <v>250000</v>
      </c>
      <c r="V73" s="7">
        <f t="shared" si="10"/>
        <v>0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24" customFormat="1" ht="29.25" customHeight="1">
      <c r="A74" s="72"/>
      <c r="B74" s="72"/>
      <c r="C74" s="83" t="s">
        <v>117</v>
      </c>
      <c r="D74" s="52">
        <v>360000</v>
      </c>
      <c r="E74" s="22"/>
      <c r="F74" s="22">
        <v>90000</v>
      </c>
      <c r="G74" s="22"/>
      <c r="H74" s="22">
        <f t="shared" si="13"/>
        <v>90000</v>
      </c>
      <c r="I74" s="22"/>
      <c r="J74" s="22">
        <v>90000</v>
      </c>
      <c r="K74" s="22"/>
      <c r="L74" s="22">
        <f t="shared" si="14"/>
        <v>90000</v>
      </c>
      <c r="M74" s="22"/>
      <c r="N74" s="22">
        <v>90000</v>
      </c>
      <c r="O74" s="22"/>
      <c r="P74" s="9">
        <f t="shared" si="7"/>
        <v>90000</v>
      </c>
      <c r="Q74" s="22"/>
      <c r="R74" s="22">
        <v>90000</v>
      </c>
      <c r="S74" s="22"/>
      <c r="T74" s="9">
        <f t="shared" si="4"/>
        <v>90000</v>
      </c>
      <c r="U74" s="7">
        <f t="shared" si="1"/>
        <v>360000</v>
      </c>
      <c r="V74" s="7">
        <f t="shared" si="10"/>
        <v>0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24" customFormat="1" ht="38.25">
      <c r="A75" s="72"/>
      <c r="B75" s="72"/>
      <c r="C75" s="83" t="s">
        <v>118</v>
      </c>
      <c r="D75" s="52">
        <v>175000</v>
      </c>
      <c r="E75" s="22"/>
      <c r="F75" s="22"/>
      <c r="G75" s="22"/>
      <c r="H75" s="22">
        <f t="shared" si="13"/>
        <v>0</v>
      </c>
      <c r="I75" s="22"/>
      <c r="J75" s="22"/>
      <c r="K75" s="22"/>
      <c r="L75" s="22">
        <f t="shared" si="14"/>
        <v>0</v>
      </c>
      <c r="M75" s="22"/>
      <c r="N75" s="22">
        <v>175000</v>
      </c>
      <c r="O75" s="22"/>
      <c r="P75" s="9">
        <f t="shared" si="7"/>
        <v>175000</v>
      </c>
      <c r="Q75" s="22"/>
      <c r="R75" s="22"/>
      <c r="S75" s="22"/>
      <c r="T75" s="9">
        <f t="shared" si="4"/>
        <v>0</v>
      </c>
      <c r="U75" s="7">
        <f t="shared" si="1"/>
        <v>175000</v>
      </c>
      <c r="V75" s="7">
        <f t="shared" si="10"/>
        <v>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24" customFormat="1" ht="12.75">
      <c r="A76" s="72"/>
      <c r="B76" s="72"/>
      <c r="C76" s="83" t="s">
        <v>119</v>
      </c>
      <c r="D76" s="52">
        <v>14000</v>
      </c>
      <c r="E76" s="22"/>
      <c r="F76" s="22"/>
      <c r="G76" s="22"/>
      <c r="H76" s="22">
        <f t="shared" si="13"/>
        <v>0</v>
      </c>
      <c r="I76" s="22"/>
      <c r="J76" s="22"/>
      <c r="K76" s="22"/>
      <c r="L76" s="22">
        <f t="shared" si="14"/>
        <v>0</v>
      </c>
      <c r="M76" s="22"/>
      <c r="N76" s="22"/>
      <c r="O76" s="22">
        <v>14000</v>
      </c>
      <c r="P76" s="9">
        <f t="shared" si="7"/>
        <v>14000</v>
      </c>
      <c r="Q76" s="22"/>
      <c r="R76" s="22"/>
      <c r="S76" s="22"/>
      <c r="T76" s="9">
        <f t="shared" si="4"/>
        <v>0</v>
      </c>
      <c r="U76" s="7">
        <f t="shared" si="1"/>
        <v>14000</v>
      </c>
      <c r="V76" s="7">
        <f t="shared" si="10"/>
        <v>0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</row>
    <row r="77" spans="1:53" s="24" customFormat="1" ht="63.75">
      <c r="A77" s="72"/>
      <c r="B77" s="72"/>
      <c r="C77" s="83" t="s">
        <v>154</v>
      </c>
      <c r="D77" s="52">
        <v>150000</v>
      </c>
      <c r="E77" s="22"/>
      <c r="F77" s="22"/>
      <c r="G77" s="22">
        <v>150000</v>
      </c>
      <c r="H77" s="22">
        <v>150000</v>
      </c>
      <c r="I77" s="22"/>
      <c r="J77" s="22"/>
      <c r="K77" s="22"/>
      <c r="L77" s="22"/>
      <c r="M77" s="22"/>
      <c r="N77" s="22"/>
      <c r="O77" s="22"/>
      <c r="P77" s="9"/>
      <c r="Q77" s="22"/>
      <c r="R77" s="22"/>
      <c r="S77" s="22"/>
      <c r="T77" s="9"/>
      <c r="U77" s="7">
        <v>150000</v>
      </c>
      <c r="V77" s="7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</row>
    <row r="78" spans="1:53" s="24" customFormat="1" ht="54" customHeight="1">
      <c r="A78" s="72"/>
      <c r="B78" s="72"/>
      <c r="C78" s="83" t="s">
        <v>120</v>
      </c>
      <c r="D78" s="52">
        <v>200000</v>
      </c>
      <c r="E78" s="22"/>
      <c r="F78" s="22"/>
      <c r="G78" s="22"/>
      <c r="H78" s="22">
        <f t="shared" si="13"/>
        <v>0</v>
      </c>
      <c r="I78" s="22">
        <v>200000</v>
      </c>
      <c r="J78" s="22"/>
      <c r="K78" s="22"/>
      <c r="L78" s="22">
        <f t="shared" si="14"/>
        <v>200000</v>
      </c>
      <c r="M78" s="22"/>
      <c r="N78" s="22"/>
      <c r="O78" s="22"/>
      <c r="P78" s="9">
        <f t="shared" si="7"/>
        <v>0</v>
      </c>
      <c r="Q78" s="22"/>
      <c r="R78" s="22"/>
      <c r="S78" s="22"/>
      <c r="T78" s="9">
        <f t="shared" si="4"/>
        <v>0</v>
      </c>
      <c r="U78" s="7">
        <f t="shared" si="1"/>
        <v>200000</v>
      </c>
      <c r="V78" s="7">
        <f t="shared" si="10"/>
        <v>0</v>
      </c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</row>
    <row r="79" spans="1:53" s="24" customFormat="1" ht="25.5">
      <c r="A79" s="72"/>
      <c r="B79" s="72"/>
      <c r="C79" s="83" t="s">
        <v>122</v>
      </c>
      <c r="D79" s="52">
        <v>4000</v>
      </c>
      <c r="E79" s="22"/>
      <c r="F79" s="22"/>
      <c r="G79" s="22"/>
      <c r="H79" s="22">
        <f t="shared" si="13"/>
        <v>0</v>
      </c>
      <c r="I79" s="22"/>
      <c r="J79" s="22">
        <v>4000</v>
      </c>
      <c r="K79" s="22"/>
      <c r="L79" s="22">
        <f t="shared" si="14"/>
        <v>4000</v>
      </c>
      <c r="M79" s="22"/>
      <c r="N79" s="22"/>
      <c r="O79" s="22"/>
      <c r="P79" s="9">
        <f t="shared" si="7"/>
        <v>0</v>
      </c>
      <c r="Q79" s="22"/>
      <c r="R79" s="22"/>
      <c r="S79" s="22"/>
      <c r="T79" s="9">
        <f t="shared" si="4"/>
        <v>0</v>
      </c>
      <c r="U79" s="7">
        <f t="shared" si="1"/>
        <v>4000</v>
      </c>
      <c r="V79" s="7">
        <f t="shared" si="10"/>
        <v>0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</row>
    <row r="80" spans="1:53" s="24" customFormat="1" ht="12.75">
      <c r="A80" s="72"/>
      <c r="B80" s="72"/>
      <c r="C80" s="83" t="s">
        <v>121</v>
      </c>
      <c r="D80" s="52">
        <v>5000</v>
      </c>
      <c r="E80" s="22"/>
      <c r="F80" s="22">
        <v>1000</v>
      </c>
      <c r="G80" s="22"/>
      <c r="H80" s="22">
        <f t="shared" si="13"/>
        <v>1000</v>
      </c>
      <c r="I80" s="22"/>
      <c r="J80" s="22">
        <v>1000</v>
      </c>
      <c r="K80" s="22"/>
      <c r="L80" s="22">
        <f t="shared" si="14"/>
        <v>1000</v>
      </c>
      <c r="M80" s="22"/>
      <c r="N80" s="22">
        <v>2000</v>
      </c>
      <c r="O80" s="22"/>
      <c r="P80" s="9">
        <f t="shared" si="7"/>
        <v>2000</v>
      </c>
      <c r="Q80" s="22"/>
      <c r="R80" s="22">
        <v>1000</v>
      </c>
      <c r="S80" s="22"/>
      <c r="T80" s="9">
        <f t="shared" si="4"/>
        <v>1000</v>
      </c>
      <c r="U80" s="7">
        <f t="shared" si="1"/>
        <v>5000</v>
      </c>
      <c r="V80" s="7">
        <f aca="true" t="shared" si="15" ref="V80:V117">D80-U80</f>
        <v>0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1:53" s="24" customFormat="1" ht="38.25">
      <c r="A81" s="72"/>
      <c r="B81" s="72"/>
      <c r="C81" s="83" t="s">
        <v>152</v>
      </c>
      <c r="D81" s="52">
        <v>10000</v>
      </c>
      <c r="E81" s="22"/>
      <c r="F81" s="22"/>
      <c r="G81" s="22">
        <v>10000</v>
      </c>
      <c r="H81" s="22">
        <f t="shared" si="13"/>
        <v>10000</v>
      </c>
      <c r="I81" s="22"/>
      <c r="J81" s="22"/>
      <c r="K81" s="22"/>
      <c r="L81" s="22">
        <f t="shared" si="14"/>
        <v>0</v>
      </c>
      <c r="M81" s="22"/>
      <c r="N81" s="22"/>
      <c r="O81" s="22"/>
      <c r="P81" s="9">
        <f t="shared" si="7"/>
        <v>0</v>
      </c>
      <c r="Q81" s="22"/>
      <c r="R81" s="22"/>
      <c r="S81" s="22"/>
      <c r="T81" s="9">
        <f t="shared" si="4"/>
        <v>0</v>
      </c>
      <c r="U81" s="7">
        <f aca="true" t="shared" si="16" ref="U81:U117">H81+L81+P81+T81</f>
        <v>10000</v>
      </c>
      <c r="V81" s="7">
        <f t="shared" si="15"/>
        <v>0</v>
      </c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1:53" s="24" customFormat="1" ht="38.25">
      <c r="A82" s="72"/>
      <c r="B82" s="72"/>
      <c r="C82" s="83" t="s">
        <v>151</v>
      </c>
      <c r="D82" s="52">
        <v>40000</v>
      </c>
      <c r="E82" s="22"/>
      <c r="F82" s="22"/>
      <c r="G82" s="22">
        <v>40000</v>
      </c>
      <c r="H82" s="22">
        <f t="shared" si="13"/>
        <v>40000</v>
      </c>
      <c r="I82" s="22"/>
      <c r="J82" s="22"/>
      <c r="K82" s="22"/>
      <c r="L82" s="22">
        <f t="shared" si="14"/>
        <v>0</v>
      </c>
      <c r="M82" s="22"/>
      <c r="N82" s="22"/>
      <c r="O82" s="22"/>
      <c r="P82" s="9">
        <f t="shared" si="7"/>
        <v>0</v>
      </c>
      <c r="Q82" s="22"/>
      <c r="R82" s="22"/>
      <c r="S82" s="22"/>
      <c r="T82" s="9">
        <f t="shared" si="4"/>
        <v>0</v>
      </c>
      <c r="U82" s="7">
        <f t="shared" si="16"/>
        <v>40000</v>
      </c>
      <c r="V82" s="7">
        <f t="shared" si="15"/>
        <v>0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1:53" s="24" customFormat="1" ht="63.75">
      <c r="A83" s="72"/>
      <c r="B83" s="72"/>
      <c r="C83" s="84" t="s">
        <v>146</v>
      </c>
      <c r="D83" s="52">
        <v>4200</v>
      </c>
      <c r="E83" s="22">
        <v>350</v>
      </c>
      <c r="F83" s="22">
        <v>350</v>
      </c>
      <c r="G83" s="22">
        <v>350</v>
      </c>
      <c r="H83" s="22">
        <v>1050</v>
      </c>
      <c r="I83" s="22">
        <v>350</v>
      </c>
      <c r="J83" s="22">
        <v>350</v>
      </c>
      <c r="K83" s="22">
        <v>350</v>
      </c>
      <c r="L83" s="22">
        <v>1050</v>
      </c>
      <c r="M83" s="22">
        <v>350</v>
      </c>
      <c r="N83" s="22">
        <v>350</v>
      </c>
      <c r="O83" s="22">
        <v>350</v>
      </c>
      <c r="P83" s="9">
        <v>1050</v>
      </c>
      <c r="Q83" s="22">
        <v>350</v>
      </c>
      <c r="R83" s="22">
        <v>350</v>
      </c>
      <c r="S83" s="22">
        <v>350</v>
      </c>
      <c r="T83" s="9">
        <v>1050</v>
      </c>
      <c r="U83" s="7">
        <v>4200</v>
      </c>
      <c r="V83" s="7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1:53" s="24" customFormat="1" ht="114.75">
      <c r="A84" s="72"/>
      <c r="B84" s="72"/>
      <c r="C84" s="84" t="s">
        <v>147</v>
      </c>
      <c r="D84" s="52">
        <v>5500</v>
      </c>
      <c r="E84" s="22"/>
      <c r="F84" s="22">
        <v>5500</v>
      </c>
      <c r="G84" s="22"/>
      <c r="H84" s="22">
        <v>5500</v>
      </c>
      <c r="I84" s="22"/>
      <c r="J84" s="22"/>
      <c r="K84" s="22"/>
      <c r="L84" s="22"/>
      <c r="M84" s="22"/>
      <c r="N84" s="22"/>
      <c r="O84" s="22"/>
      <c r="P84" s="9"/>
      <c r="Q84" s="22"/>
      <c r="R84" s="22"/>
      <c r="S84" s="22"/>
      <c r="T84" s="9"/>
      <c r="U84" s="7">
        <v>5500</v>
      </c>
      <c r="V84" s="7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1:53" s="24" customFormat="1" ht="25.5">
      <c r="A85" s="72"/>
      <c r="B85" s="72"/>
      <c r="C85" s="84" t="s">
        <v>139</v>
      </c>
      <c r="D85" s="52">
        <v>93150</v>
      </c>
      <c r="E85" s="22">
        <v>10350</v>
      </c>
      <c r="F85" s="22">
        <v>10350</v>
      </c>
      <c r="G85" s="22">
        <v>10350</v>
      </c>
      <c r="H85" s="22">
        <v>31050</v>
      </c>
      <c r="I85" s="22">
        <v>10350</v>
      </c>
      <c r="J85" s="22">
        <v>10350</v>
      </c>
      <c r="K85" s="22"/>
      <c r="L85" s="22">
        <v>20700</v>
      </c>
      <c r="M85" s="22"/>
      <c r="N85" s="22"/>
      <c r="O85" s="22">
        <v>10350</v>
      </c>
      <c r="P85" s="9">
        <v>10350</v>
      </c>
      <c r="Q85" s="22">
        <v>10350</v>
      </c>
      <c r="R85" s="22">
        <v>10350</v>
      </c>
      <c r="S85" s="22">
        <v>10350</v>
      </c>
      <c r="T85" s="9">
        <v>31050</v>
      </c>
      <c r="U85" s="7">
        <v>93150</v>
      </c>
      <c r="V85" s="7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3" s="24" customFormat="1" ht="25.5">
      <c r="A86" s="72"/>
      <c r="B86" s="72"/>
      <c r="C86" s="84" t="s">
        <v>148</v>
      </c>
      <c r="D86" s="52">
        <v>3272</v>
      </c>
      <c r="E86" s="22"/>
      <c r="F86" s="22">
        <v>818</v>
      </c>
      <c r="G86" s="22"/>
      <c r="H86" s="22">
        <v>818</v>
      </c>
      <c r="I86" s="22"/>
      <c r="J86" s="22">
        <v>818</v>
      </c>
      <c r="K86" s="22"/>
      <c r="L86" s="22">
        <v>818</v>
      </c>
      <c r="M86" s="22"/>
      <c r="N86" s="22">
        <v>818</v>
      </c>
      <c r="O86" s="22"/>
      <c r="P86" s="9">
        <v>818</v>
      </c>
      <c r="Q86" s="22"/>
      <c r="R86" s="22">
        <v>818</v>
      </c>
      <c r="S86" s="22"/>
      <c r="T86" s="9">
        <v>818</v>
      </c>
      <c r="U86" s="7">
        <v>3272</v>
      </c>
      <c r="V86" s="7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1:53" s="24" customFormat="1" ht="25.5">
      <c r="A87" s="74"/>
      <c r="B87" s="74"/>
      <c r="C87" s="84" t="s">
        <v>149</v>
      </c>
      <c r="D87" s="52">
        <v>5100</v>
      </c>
      <c r="E87" s="22"/>
      <c r="F87" s="22">
        <v>5100</v>
      </c>
      <c r="G87" s="22"/>
      <c r="H87" s="22">
        <f t="shared" si="13"/>
        <v>5100</v>
      </c>
      <c r="I87" s="22"/>
      <c r="J87" s="22"/>
      <c r="K87" s="22"/>
      <c r="L87" s="22">
        <f t="shared" si="14"/>
        <v>0</v>
      </c>
      <c r="M87" s="22"/>
      <c r="N87" s="22"/>
      <c r="O87" s="22"/>
      <c r="P87" s="9">
        <f t="shared" si="7"/>
        <v>0</v>
      </c>
      <c r="Q87" s="22"/>
      <c r="R87" s="22"/>
      <c r="S87" s="22"/>
      <c r="T87" s="9">
        <f aca="true" t="shared" si="17" ref="T87:T117">SUM(Q87:S87)</f>
        <v>0</v>
      </c>
      <c r="U87" s="7">
        <f t="shared" si="16"/>
        <v>5100</v>
      </c>
      <c r="V87" s="7">
        <f t="shared" si="15"/>
        <v>0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1:53" s="12" customFormat="1" ht="12.75" customHeight="1">
      <c r="A88" s="112" t="s">
        <v>51</v>
      </c>
      <c r="B88" s="113"/>
      <c r="C88" s="114"/>
      <c r="D88" s="67">
        <f>SUM(D58:D87)</f>
        <v>1864615.4</v>
      </c>
      <c r="E88" s="40">
        <f aca="true" t="shared" si="18" ref="E88:S88">SUM(E58:E87)</f>
        <v>23439.7</v>
      </c>
      <c r="F88" s="40">
        <f t="shared" si="18"/>
        <v>244357.7</v>
      </c>
      <c r="G88" s="40">
        <f t="shared" si="18"/>
        <v>223439.7</v>
      </c>
      <c r="H88" s="40">
        <f t="shared" si="18"/>
        <v>491237.1</v>
      </c>
      <c r="I88" s="40">
        <f t="shared" si="18"/>
        <v>241273.7</v>
      </c>
      <c r="J88" s="40">
        <f t="shared" si="18"/>
        <v>149757.7</v>
      </c>
      <c r="K88" s="40">
        <f t="shared" si="18"/>
        <v>113089.7</v>
      </c>
      <c r="L88" s="40">
        <f t="shared" si="18"/>
        <v>404121.1</v>
      </c>
      <c r="M88" s="40">
        <f t="shared" si="18"/>
        <v>263089.7</v>
      </c>
      <c r="N88" s="40">
        <f t="shared" si="18"/>
        <v>303907.7</v>
      </c>
      <c r="O88" s="40">
        <f t="shared" si="18"/>
        <v>51297.7</v>
      </c>
      <c r="P88" s="9">
        <f t="shared" si="7"/>
        <v>618295.1</v>
      </c>
      <c r="Q88" s="40">
        <f t="shared" si="18"/>
        <v>95764.7</v>
      </c>
      <c r="R88" s="40">
        <f t="shared" si="18"/>
        <v>131757.7</v>
      </c>
      <c r="S88" s="40">
        <f t="shared" si="18"/>
        <v>23439.7</v>
      </c>
      <c r="T88" s="9">
        <f t="shared" si="17"/>
        <v>250962.1</v>
      </c>
      <c r="U88" s="7">
        <f t="shared" si="16"/>
        <v>1764615.4</v>
      </c>
      <c r="V88" s="7">
        <f t="shared" si="15"/>
        <v>100000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s="3" customFormat="1" ht="12.75">
      <c r="A89" s="63">
        <v>290</v>
      </c>
      <c r="B89" s="63"/>
      <c r="C89" s="63" t="s">
        <v>40</v>
      </c>
      <c r="D89" s="65"/>
      <c r="E89" s="6"/>
      <c r="F89" s="6"/>
      <c r="G89" s="6"/>
      <c r="H89" s="6">
        <f aca="true" t="shared" si="19" ref="H89:H94">E89+F89+G89</f>
        <v>0</v>
      </c>
      <c r="I89" s="6"/>
      <c r="J89" s="6"/>
      <c r="K89" s="6"/>
      <c r="L89" s="6">
        <f aca="true" t="shared" si="20" ref="L89:L94">I89+J89+K89</f>
        <v>0</v>
      </c>
      <c r="M89" s="6"/>
      <c r="N89" s="6"/>
      <c r="O89" s="6"/>
      <c r="P89" s="9"/>
      <c r="Q89" s="6"/>
      <c r="R89" s="6"/>
      <c r="S89" s="6"/>
      <c r="T89" s="9">
        <f t="shared" si="17"/>
        <v>0</v>
      </c>
      <c r="U89" s="7">
        <f t="shared" si="16"/>
        <v>0</v>
      </c>
      <c r="V89" s="7">
        <f t="shared" si="15"/>
        <v>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s="24" customFormat="1" ht="25.5">
      <c r="A90" s="73"/>
      <c r="B90" s="73"/>
      <c r="C90" s="81" t="s">
        <v>123</v>
      </c>
      <c r="D90" s="52">
        <v>257062</v>
      </c>
      <c r="E90" s="22">
        <v>80000</v>
      </c>
      <c r="F90" s="22"/>
      <c r="G90" s="22"/>
      <c r="H90" s="22">
        <f t="shared" si="19"/>
        <v>80000</v>
      </c>
      <c r="I90" s="22">
        <v>100000</v>
      </c>
      <c r="J90" s="22"/>
      <c r="K90" s="22"/>
      <c r="L90" s="22">
        <f t="shared" si="20"/>
        <v>100000</v>
      </c>
      <c r="M90" s="22">
        <v>55000</v>
      </c>
      <c r="N90" s="22"/>
      <c r="O90" s="22"/>
      <c r="P90" s="9">
        <f t="shared" si="7"/>
        <v>55000</v>
      </c>
      <c r="Q90" s="22">
        <v>22062</v>
      </c>
      <c r="R90" s="22"/>
      <c r="S90" s="22"/>
      <c r="T90" s="9">
        <f t="shared" si="17"/>
        <v>22062</v>
      </c>
      <c r="U90" s="7">
        <f t="shared" si="16"/>
        <v>257062</v>
      </c>
      <c r="V90" s="7">
        <f t="shared" si="15"/>
        <v>0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1:53" s="24" customFormat="1" ht="25.5">
      <c r="A91" s="73"/>
      <c r="B91" s="73"/>
      <c r="C91" s="81" t="s">
        <v>124</v>
      </c>
      <c r="D91" s="52">
        <v>137500</v>
      </c>
      <c r="E91" s="22">
        <v>25000</v>
      </c>
      <c r="F91" s="22">
        <v>5000</v>
      </c>
      <c r="G91" s="22">
        <v>33500</v>
      </c>
      <c r="H91" s="22">
        <f t="shared" si="19"/>
        <v>63500</v>
      </c>
      <c r="I91" s="22">
        <v>5000</v>
      </c>
      <c r="J91" s="22">
        <v>34000</v>
      </c>
      <c r="K91" s="22"/>
      <c r="L91" s="22">
        <f t="shared" si="20"/>
        <v>39000</v>
      </c>
      <c r="M91" s="22"/>
      <c r="N91" s="22"/>
      <c r="O91" s="22">
        <v>5000</v>
      </c>
      <c r="P91" s="9">
        <f t="shared" si="7"/>
        <v>5000</v>
      </c>
      <c r="Q91" s="22">
        <v>5000</v>
      </c>
      <c r="R91" s="22">
        <v>20000</v>
      </c>
      <c r="S91" s="22">
        <v>5000</v>
      </c>
      <c r="T91" s="9">
        <f t="shared" si="17"/>
        <v>30000</v>
      </c>
      <c r="U91" s="7">
        <f t="shared" si="16"/>
        <v>137500</v>
      </c>
      <c r="V91" s="7">
        <f t="shared" si="15"/>
        <v>0</v>
      </c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1:53" s="24" customFormat="1" ht="12.75">
      <c r="A92" s="73"/>
      <c r="B92" s="73"/>
      <c r="C92" s="81" t="s">
        <v>125</v>
      </c>
      <c r="D92" s="52">
        <v>4228</v>
      </c>
      <c r="E92" s="22">
        <v>1057</v>
      </c>
      <c r="F92" s="22"/>
      <c r="G92" s="22"/>
      <c r="H92" s="22">
        <f t="shared" si="19"/>
        <v>1057</v>
      </c>
      <c r="I92" s="22">
        <v>1057</v>
      </c>
      <c r="J92" s="22"/>
      <c r="K92" s="22"/>
      <c r="L92" s="22">
        <f t="shared" si="20"/>
        <v>1057</v>
      </c>
      <c r="M92" s="22">
        <v>1057</v>
      </c>
      <c r="N92" s="22"/>
      <c r="O92" s="22"/>
      <c r="P92" s="9">
        <f t="shared" si="7"/>
        <v>1057</v>
      </c>
      <c r="Q92" s="22">
        <v>1057</v>
      </c>
      <c r="R92" s="22"/>
      <c r="S92" s="22"/>
      <c r="T92" s="9">
        <f t="shared" si="17"/>
        <v>1057</v>
      </c>
      <c r="U92" s="7">
        <f t="shared" si="16"/>
        <v>4228</v>
      </c>
      <c r="V92" s="7">
        <f t="shared" si="15"/>
        <v>0</v>
      </c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1:53" s="24" customFormat="1" ht="12.75">
      <c r="A93" s="73"/>
      <c r="B93" s="73"/>
      <c r="C93" s="81" t="s">
        <v>126</v>
      </c>
      <c r="D93" s="52">
        <v>6000</v>
      </c>
      <c r="E93" s="22"/>
      <c r="F93" s="22">
        <v>1500</v>
      </c>
      <c r="G93" s="22"/>
      <c r="H93" s="22">
        <f t="shared" si="19"/>
        <v>1500</v>
      </c>
      <c r="I93" s="22"/>
      <c r="J93" s="22">
        <v>1500</v>
      </c>
      <c r="K93" s="22"/>
      <c r="L93" s="22">
        <f t="shared" si="20"/>
        <v>1500</v>
      </c>
      <c r="M93" s="22"/>
      <c r="N93" s="22">
        <v>1500</v>
      </c>
      <c r="O93" s="22"/>
      <c r="P93" s="9">
        <f t="shared" si="7"/>
        <v>1500</v>
      </c>
      <c r="Q93" s="22"/>
      <c r="R93" s="22">
        <v>1500</v>
      </c>
      <c r="S93" s="22"/>
      <c r="T93" s="9">
        <f t="shared" si="17"/>
        <v>1500</v>
      </c>
      <c r="U93" s="7">
        <f t="shared" si="16"/>
        <v>6000</v>
      </c>
      <c r="V93" s="7">
        <f t="shared" si="15"/>
        <v>0</v>
      </c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1:53" s="24" customFormat="1" ht="38.25">
      <c r="A94" s="73"/>
      <c r="B94" s="73"/>
      <c r="C94" s="81" t="s">
        <v>127</v>
      </c>
      <c r="D94" s="52">
        <v>150000</v>
      </c>
      <c r="E94" s="22"/>
      <c r="F94" s="22">
        <v>37500</v>
      </c>
      <c r="G94" s="22"/>
      <c r="H94" s="22">
        <f t="shared" si="19"/>
        <v>37500</v>
      </c>
      <c r="I94" s="22"/>
      <c r="J94" s="22">
        <v>37500</v>
      </c>
      <c r="K94" s="22"/>
      <c r="L94" s="22">
        <f t="shared" si="20"/>
        <v>37500</v>
      </c>
      <c r="M94" s="22"/>
      <c r="N94" s="22">
        <v>37500</v>
      </c>
      <c r="O94" s="22"/>
      <c r="P94" s="9">
        <f t="shared" si="7"/>
        <v>37500</v>
      </c>
      <c r="Q94" s="22"/>
      <c r="R94" s="22">
        <v>37500</v>
      </c>
      <c r="S94" s="22"/>
      <c r="T94" s="9">
        <f t="shared" si="17"/>
        <v>37500</v>
      </c>
      <c r="U94" s="7">
        <f t="shared" si="16"/>
        <v>150000</v>
      </c>
      <c r="V94" s="7">
        <f t="shared" si="15"/>
        <v>0</v>
      </c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1:53" s="12" customFormat="1" ht="12.75" customHeight="1">
      <c r="A95" s="112" t="s">
        <v>52</v>
      </c>
      <c r="B95" s="113"/>
      <c r="C95" s="114"/>
      <c r="D95" s="67">
        <f>SUM(D89:D94)</f>
        <v>554790</v>
      </c>
      <c r="E95" s="40">
        <f aca="true" t="shared" si="21" ref="E95:S95">SUM(E90:E94)</f>
        <v>106057</v>
      </c>
      <c r="F95" s="40">
        <f t="shared" si="21"/>
        <v>44000</v>
      </c>
      <c r="G95" s="40">
        <f t="shared" si="21"/>
        <v>33500</v>
      </c>
      <c r="H95" s="40">
        <f t="shared" si="21"/>
        <v>183557</v>
      </c>
      <c r="I95" s="40">
        <f t="shared" si="21"/>
        <v>106057</v>
      </c>
      <c r="J95" s="40">
        <f t="shared" si="21"/>
        <v>73000</v>
      </c>
      <c r="K95" s="40">
        <f t="shared" si="21"/>
        <v>0</v>
      </c>
      <c r="L95" s="40">
        <f t="shared" si="21"/>
        <v>179057</v>
      </c>
      <c r="M95" s="40">
        <f t="shared" si="21"/>
        <v>56057</v>
      </c>
      <c r="N95" s="40">
        <f t="shared" si="21"/>
        <v>39000</v>
      </c>
      <c r="O95" s="40">
        <f t="shared" si="21"/>
        <v>5000</v>
      </c>
      <c r="P95" s="9">
        <f t="shared" si="7"/>
        <v>100057</v>
      </c>
      <c r="Q95" s="40">
        <f t="shared" si="21"/>
        <v>28119</v>
      </c>
      <c r="R95" s="40">
        <f t="shared" si="21"/>
        <v>59000</v>
      </c>
      <c r="S95" s="40">
        <f t="shared" si="21"/>
        <v>5000</v>
      </c>
      <c r="T95" s="9">
        <f t="shared" si="17"/>
        <v>92119</v>
      </c>
      <c r="U95" s="7">
        <f t="shared" si="16"/>
        <v>554790</v>
      </c>
      <c r="V95" s="7">
        <f t="shared" si="15"/>
        <v>0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s="12" customFormat="1" ht="12.75">
      <c r="A96" s="85">
        <v>310</v>
      </c>
      <c r="B96" s="86"/>
      <c r="C96" s="112" t="s">
        <v>81</v>
      </c>
      <c r="D96" s="114"/>
      <c r="E96" s="36"/>
      <c r="F96" s="36"/>
      <c r="G96" s="36"/>
      <c r="H96" s="36"/>
      <c r="I96" s="36"/>
      <c r="J96" s="36"/>
      <c r="K96" s="36"/>
      <c r="L96" s="36"/>
      <c r="M96" s="9"/>
      <c r="N96" s="9"/>
      <c r="O96" s="9"/>
      <c r="P96" s="9"/>
      <c r="Q96" s="9"/>
      <c r="R96" s="9"/>
      <c r="S96" s="9"/>
      <c r="T96" s="9">
        <f t="shared" si="17"/>
        <v>0</v>
      </c>
      <c r="U96" s="7">
        <f t="shared" si="16"/>
        <v>0</v>
      </c>
      <c r="V96" s="7">
        <f t="shared" si="15"/>
        <v>0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s="12" customFormat="1" ht="12.75">
      <c r="A97" s="85"/>
      <c r="B97" s="87">
        <v>310</v>
      </c>
      <c r="C97" s="88" t="s">
        <v>141</v>
      </c>
      <c r="D97" s="89"/>
      <c r="E97" s="36"/>
      <c r="F97" s="36"/>
      <c r="G97" s="36"/>
      <c r="H97" s="36"/>
      <c r="I97" s="36"/>
      <c r="J97" s="36"/>
      <c r="K97" s="36"/>
      <c r="L97" s="36"/>
      <c r="M97" s="9"/>
      <c r="N97" s="9"/>
      <c r="O97" s="9"/>
      <c r="P97" s="9"/>
      <c r="Q97" s="9"/>
      <c r="R97" s="9"/>
      <c r="S97" s="9"/>
      <c r="T97" s="9"/>
      <c r="U97" s="7"/>
      <c r="V97" s="7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s="12" customFormat="1" ht="25.5">
      <c r="A98" s="85"/>
      <c r="B98" s="87"/>
      <c r="C98" s="90" t="s">
        <v>159</v>
      </c>
      <c r="D98" s="91">
        <v>80000</v>
      </c>
      <c r="E98" s="35"/>
      <c r="F98" s="57"/>
      <c r="G98" s="35"/>
      <c r="H98" s="22">
        <v>0</v>
      </c>
      <c r="I98" s="35"/>
      <c r="J98" s="35"/>
      <c r="K98" s="35"/>
      <c r="L98" s="22">
        <v>0</v>
      </c>
      <c r="M98" s="58">
        <v>80000</v>
      </c>
      <c r="N98" s="9"/>
      <c r="O98" s="9"/>
      <c r="P98" s="22">
        <v>80000</v>
      </c>
      <c r="Q98" s="9"/>
      <c r="R98" s="9"/>
      <c r="S98" s="9"/>
      <c r="T98" s="22"/>
      <c r="U98" s="7">
        <v>80000</v>
      </c>
      <c r="V98" s="7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s="12" customFormat="1" ht="12.75">
      <c r="A99" s="85"/>
      <c r="B99" s="86"/>
      <c r="C99" s="92" t="s">
        <v>142</v>
      </c>
      <c r="D99" s="93"/>
      <c r="E99" s="36"/>
      <c r="F99" s="36"/>
      <c r="G99" s="36"/>
      <c r="H99" s="36"/>
      <c r="I99" s="36"/>
      <c r="J99" s="36"/>
      <c r="K99" s="36"/>
      <c r="L99" s="36"/>
      <c r="M99" s="9"/>
      <c r="N99" s="9"/>
      <c r="O99" s="9"/>
      <c r="P99" s="9"/>
      <c r="Q99" s="9"/>
      <c r="R99" s="9"/>
      <c r="S99" s="9"/>
      <c r="T99" s="9"/>
      <c r="U99" s="7"/>
      <c r="V99" s="7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s="12" customFormat="1" ht="38.25">
      <c r="A100" s="85"/>
      <c r="B100" s="86"/>
      <c r="C100" s="92" t="s">
        <v>143</v>
      </c>
      <c r="D100" s="93"/>
      <c r="E100" s="36"/>
      <c r="F100" s="36"/>
      <c r="G100" s="36"/>
      <c r="H100" s="36"/>
      <c r="I100" s="36"/>
      <c r="J100" s="36"/>
      <c r="K100" s="36"/>
      <c r="L100" s="36"/>
      <c r="M100" s="9"/>
      <c r="N100" s="9"/>
      <c r="O100" s="9"/>
      <c r="P100" s="9"/>
      <c r="Q100" s="9"/>
      <c r="R100" s="9"/>
      <c r="S100" s="9"/>
      <c r="T100" s="9"/>
      <c r="U100" s="7"/>
      <c r="V100" s="7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1:53" s="12" customFormat="1" ht="12.75">
      <c r="A101" s="94"/>
      <c r="B101" s="87"/>
      <c r="C101" s="95" t="s">
        <v>144</v>
      </c>
      <c r="D101" s="96"/>
      <c r="E101" s="36"/>
      <c r="F101" s="36"/>
      <c r="G101" s="36"/>
      <c r="H101" s="6">
        <f>E101+F101+G101</f>
        <v>0</v>
      </c>
      <c r="I101" s="36"/>
      <c r="J101" s="36"/>
      <c r="K101" s="36"/>
      <c r="L101" s="6">
        <f>I101+J101+K101</f>
        <v>0</v>
      </c>
      <c r="M101" s="9"/>
      <c r="N101" s="9"/>
      <c r="O101" s="9"/>
      <c r="P101" s="9">
        <f aca="true" t="shared" si="22" ref="P101:P115">M101+N101+O101</f>
        <v>0</v>
      </c>
      <c r="Q101" s="9"/>
      <c r="R101" s="9"/>
      <c r="S101" s="9"/>
      <c r="T101" s="9">
        <f t="shared" si="17"/>
        <v>0</v>
      </c>
      <c r="U101" s="7">
        <f t="shared" si="16"/>
        <v>0</v>
      </c>
      <c r="V101" s="7">
        <f t="shared" si="15"/>
        <v>0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s="12" customFormat="1" ht="12.75" customHeight="1">
      <c r="A102" s="112" t="s">
        <v>82</v>
      </c>
      <c r="B102" s="113"/>
      <c r="C102" s="114"/>
      <c r="D102" s="67">
        <f>SUM(D97:D101)</f>
        <v>80000</v>
      </c>
      <c r="E102" s="36"/>
      <c r="F102" s="36"/>
      <c r="G102" s="36"/>
      <c r="H102" s="36"/>
      <c r="I102" s="36"/>
      <c r="J102" s="36"/>
      <c r="K102" s="36"/>
      <c r="L102" s="6">
        <f aca="true" t="shared" si="23" ref="L102:L115">I102+J102+K102</f>
        <v>0</v>
      </c>
      <c r="M102" s="9"/>
      <c r="N102" s="9"/>
      <c r="O102" s="9"/>
      <c r="P102" s="9">
        <f t="shared" si="22"/>
        <v>0</v>
      </c>
      <c r="Q102" s="9"/>
      <c r="R102" s="9"/>
      <c r="S102" s="9"/>
      <c r="T102" s="9">
        <f t="shared" si="17"/>
        <v>0</v>
      </c>
      <c r="U102" s="7">
        <f t="shared" si="16"/>
        <v>0</v>
      </c>
      <c r="V102" s="7">
        <f t="shared" si="15"/>
        <v>80000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s="12" customFormat="1" ht="12.75">
      <c r="A103" s="97">
        <v>340</v>
      </c>
      <c r="B103" s="97"/>
      <c r="C103" s="123" t="s">
        <v>42</v>
      </c>
      <c r="D103" s="124"/>
      <c r="E103" s="35"/>
      <c r="F103" s="35"/>
      <c r="G103" s="35"/>
      <c r="H103" s="35"/>
      <c r="I103" s="35"/>
      <c r="J103" s="35"/>
      <c r="K103" s="35"/>
      <c r="L103" s="6">
        <f t="shared" si="23"/>
        <v>0</v>
      </c>
      <c r="M103" s="9"/>
      <c r="N103" s="9"/>
      <c r="O103" s="9"/>
      <c r="P103" s="9"/>
      <c r="Q103" s="9"/>
      <c r="R103" s="9"/>
      <c r="S103" s="9"/>
      <c r="T103" s="9">
        <f t="shared" si="17"/>
        <v>0</v>
      </c>
      <c r="U103" s="7">
        <f t="shared" si="16"/>
        <v>0</v>
      </c>
      <c r="V103" s="7">
        <f t="shared" si="15"/>
        <v>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s="12" customFormat="1" ht="15" customHeight="1">
      <c r="A104" s="97"/>
      <c r="B104" s="98"/>
      <c r="C104" s="92" t="s">
        <v>150</v>
      </c>
      <c r="D104" s="91">
        <v>9000</v>
      </c>
      <c r="E104" s="35"/>
      <c r="F104" s="22">
        <v>9000</v>
      </c>
      <c r="G104" s="35"/>
      <c r="H104" s="22">
        <v>9000</v>
      </c>
      <c r="I104" s="35"/>
      <c r="J104" s="35"/>
      <c r="K104" s="35"/>
      <c r="L104" s="22">
        <v>0</v>
      </c>
      <c r="M104" s="9"/>
      <c r="N104" s="9"/>
      <c r="O104" s="9"/>
      <c r="P104" s="22">
        <v>0</v>
      </c>
      <c r="Q104" s="9"/>
      <c r="R104" s="9"/>
      <c r="S104" s="9"/>
      <c r="T104" s="22">
        <v>0</v>
      </c>
      <c r="U104" s="7">
        <v>9000</v>
      </c>
      <c r="V104" s="7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s="12" customFormat="1" ht="12.75">
      <c r="A105" s="97"/>
      <c r="B105" s="98"/>
      <c r="C105" s="90" t="s">
        <v>140</v>
      </c>
      <c r="D105" s="99"/>
      <c r="E105" s="35"/>
      <c r="F105" s="35"/>
      <c r="G105" s="35"/>
      <c r="H105" s="35"/>
      <c r="I105" s="35"/>
      <c r="J105" s="35"/>
      <c r="K105" s="35"/>
      <c r="L105" s="6"/>
      <c r="M105" s="9"/>
      <c r="N105" s="9"/>
      <c r="O105" s="9"/>
      <c r="P105" s="9"/>
      <c r="Q105" s="9"/>
      <c r="R105" s="9"/>
      <c r="S105" s="9"/>
      <c r="T105" s="9"/>
      <c r="U105" s="7"/>
      <c r="V105" s="7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s="3" customFormat="1" ht="12.75">
      <c r="A106" s="63"/>
      <c r="B106" s="63" t="s">
        <v>41</v>
      </c>
      <c r="C106" s="100" t="s">
        <v>43</v>
      </c>
      <c r="D106" s="101"/>
      <c r="E106" s="6"/>
      <c r="F106" s="6"/>
      <c r="G106" s="6"/>
      <c r="H106" s="6">
        <f>E106+F106+G106</f>
        <v>0</v>
      </c>
      <c r="I106" s="6"/>
      <c r="J106" s="6"/>
      <c r="K106" s="6"/>
      <c r="L106" s="6">
        <f t="shared" si="23"/>
        <v>0</v>
      </c>
      <c r="M106" s="6"/>
      <c r="N106" s="6"/>
      <c r="O106" s="6"/>
      <c r="P106" s="9">
        <f t="shared" si="22"/>
        <v>0</v>
      </c>
      <c r="Q106" s="6"/>
      <c r="R106" s="6"/>
      <c r="S106" s="6"/>
      <c r="T106" s="9">
        <f t="shared" si="17"/>
        <v>0</v>
      </c>
      <c r="U106" s="7">
        <f t="shared" si="16"/>
        <v>0</v>
      </c>
      <c r="V106" s="7">
        <f t="shared" si="15"/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s="3" customFormat="1" ht="12.75">
      <c r="A107" s="63"/>
      <c r="B107" s="63" t="s">
        <v>44</v>
      </c>
      <c r="C107" s="63" t="s">
        <v>45</v>
      </c>
      <c r="D107" s="102">
        <v>40000</v>
      </c>
      <c r="E107" s="6"/>
      <c r="F107" s="6"/>
      <c r="G107" s="6">
        <v>20000</v>
      </c>
      <c r="H107" s="6">
        <f>E107+F107+G107</f>
        <v>20000</v>
      </c>
      <c r="I107" s="6"/>
      <c r="J107" s="6"/>
      <c r="K107" s="6"/>
      <c r="L107" s="6">
        <f t="shared" si="23"/>
        <v>0</v>
      </c>
      <c r="M107" s="6"/>
      <c r="N107" s="6"/>
      <c r="O107" s="6"/>
      <c r="P107" s="9">
        <f t="shared" si="22"/>
        <v>0</v>
      </c>
      <c r="Q107" s="6">
        <v>20000</v>
      </c>
      <c r="R107" s="6"/>
      <c r="S107" s="6"/>
      <c r="T107" s="9">
        <f t="shared" si="17"/>
        <v>20000</v>
      </c>
      <c r="U107" s="7">
        <f t="shared" si="16"/>
        <v>40000</v>
      </c>
      <c r="V107" s="7">
        <f t="shared" si="15"/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s="3" customFormat="1" ht="12.75">
      <c r="A108" s="103"/>
      <c r="B108" s="64" t="s">
        <v>83</v>
      </c>
      <c r="C108" s="64" t="s">
        <v>85</v>
      </c>
      <c r="D108" s="101"/>
      <c r="E108" s="39">
        <f aca="true" t="shared" si="24" ref="E108:S108">E109+E110+E111+E112+E113</f>
        <v>10000</v>
      </c>
      <c r="F108" s="39">
        <f t="shared" si="24"/>
        <v>10000</v>
      </c>
      <c r="G108" s="39">
        <f t="shared" si="24"/>
        <v>10000</v>
      </c>
      <c r="H108" s="39">
        <f t="shared" si="24"/>
        <v>30000</v>
      </c>
      <c r="I108" s="39">
        <f t="shared" si="24"/>
        <v>10000</v>
      </c>
      <c r="J108" s="39">
        <f t="shared" si="24"/>
        <v>10000</v>
      </c>
      <c r="K108" s="39">
        <f t="shared" si="24"/>
        <v>30000</v>
      </c>
      <c r="L108" s="6">
        <f t="shared" si="23"/>
        <v>50000</v>
      </c>
      <c r="M108" s="39">
        <f t="shared" si="24"/>
        <v>61000</v>
      </c>
      <c r="N108" s="39">
        <f t="shared" si="24"/>
        <v>30000</v>
      </c>
      <c r="O108" s="39">
        <f t="shared" si="24"/>
        <v>10000</v>
      </c>
      <c r="P108" s="9">
        <f t="shared" si="22"/>
        <v>101000</v>
      </c>
      <c r="Q108" s="39">
        <f t="shared" si="24"/>
        <v>10000</v>
      </c>
      <c r="R108" s="39">
        <f t="shared" si="24"/>
        <v>20000</v>
      </c>
      <c r="S108" s="39">
        <f t="shared" si="24"/>
        <v>10000</v>
      </c>
      <c r="T108" s="9">
        <f t="shared" si="17"/>
        <v>40000</v>
      </c>
      <c r="U108" s="7">
        <f t="shared" si="16"/>
        <v>221000</v>
      </c>
      <c r="V108" s="56">
        <f t="shared" si="15"/>
        <v>-221000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s="24" customFormat="1" ht="12.75">
      <c r="A109" s="83"/>
      <c r="B109" s="73"/>
      <c r="C109" s="73" t="s">
        <v>128</v>
      </c>
      <c r="D109" s="102"/>
      <c r="E109" s="22"/>
      <c r="F109" s="22"/>
      <c r="G109" s="22"/>
      <c r="H109" s="22">
        <f aca="true" t="shared" si="25" ref="H109:H114">E109+F109+G109</f>
        <v>0</v>
      </c>
      <c r="I109" s="22"/>
      <c r="J109" s="22"/>
      <c r="K109" s="22"/>
      <c r="L109" s="6">
        <f t="shared" si="23"/>
        <v>0</v>
      </c>
      <c r="M109" s="22"/>
      <c r="N109" s="22"/>
      <c r="O109" s="22"/>
      <c r="P109" s="9">
        <f t="shared" si="22"/>
        <v>0</v>
      </c>
      <c r="Q109" s="22"/>
      <c r="R109" s="22"/>
      <c r="S109" s="22"/>
      <c r="T109" s="9">
        <f t="shared" si="17"/>
        <v>0</v>
      </c>
      <c r="U109" s="7">
        <f t="shared" si="16"/>
        <v>0</v>
      </c>
      <c r="V109" s="7">
        <f t="shared" si="15"/>
        <v>0</v>
      </c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1:53" s="24" customFormat="1" ht="12.75">
      <c r="A110" s="83"/>
      <c r="B110" s="73"/>
      <c r="C110" s="73" t="s">
        <v>129</v>
      </c>
      <c r="D110" s="102">
        <v>100000</v>
      </c>
      <c r="E110" s="22"/>
      <c r="F110" s="22"/>
      <c r="G110" s="22"/>
      <c r="H110" s="22">
        <f t="shared" si="25"/>
        <v>0</v>
      </c>
      <c r="I110" s="22"/>
      <c r="J110" s="22"/>
      <c r="K110" s="22"/>
      <c r="L110" s="6">
        <f t="shared" si="23"/>
        <v>0</v>
      </c>
      <c r="M110" s="22">
        <v>10000</v>
      </c>
      <c r="N110" s="22"/>
      <c r="O110" s="22"/>
      <c r="P110" s="9">
        <f t="shared" si="22"/>
        <v>10000</v>
      </c>
      <c r="Q110" s="22"/>
      <c r="R110" s="22"/>
      <c r="S110" s="22"/>
      <c r="T110" s="9">
        <f t="shared" si="17"/>
        <v>0</v>
      </c>
      <c r="U110" s="7">
        <f t="shared" si="16"/>
        <v>10000</v>
      </c>
      <c r="V110" s="7">
        <f t="shared" si="15"/>
        <v>90000</v>
      </c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1:53" s="24" customFormat="1" ht="12.75">
      <c r="A111" s="83"/>
      <c r="B111" s="73"/>
      <c r="C111" s="73" t="s">
        <v>130</v>
      </c>
      <c r="D111" s="93">
        <v>35000</v>
      </c>
      <c r="E111" s="22"/>
      <c r="F111" s="22"/>
      <c r="G111" s="22"/>
      <c r="H111" s="22">
        <f t="shared" si="25"/>
        <v>0</v>
      </c>
      <c r="I111" s="22"/>
      <c r="J111" s="22"/>
      <c r="K111" s="22"/>
      <c r="L111" s="6">
        <f t="shared" si="23"/>
        <v>0</v>
      </c>
      <c r="M111" s="22">
        <v>35000</v>
      </c>
      <c r="N111" s="22"/>
      <c r="O111" s="22"/>
      <c r="P111" s="9">
        <f t="shared" si="22"/>
        <v>35000</v>
      </c>
      <c r="Q111" s="22"/>
      <c r="R111" s="22"/>
      <c r="S111" s="22"/>
      <c r="T111" s="9">
        <f t="shared" si="17"/>
        <v>0</v>
      </c>
      <c r="U111" s="7">
        <f t="shared" si="16"/>
        <v>35000</v>
      </c>
      <c r="V111" s="7">
        <f t="shared" si="15"/>
        <v>0</v>
      </c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s="24" customFormat="1" ht="12.75">
      <c r="A112" s="83"/>
      <c r="B112" s="73"/>
      <c r="C112" s="73" t="s">
        <v>131</v>
      </c>
      <c r="D112" s="93">
        <v>6000</v>
      </c>
      <c r="E112" s="22"/>
      <c r="F112" s="22"/>
      <c r="G112" s="22"/>
      <c r="H112" s="22">
        <f t="shared" si="25"/>
        <v>0</v>
      </c>
      <c r="I112" s="22"/>
      <c r="J112" s="22"/>
      <c r="K112" s="22"/>
      <c r="L112" s="6">
        <f t="shared" si="23"/>
        <v>0</v>
      </c>
      <c r="M112" s="22">
        <v>6000</v>
      </c>
      <c r="N112" s="22"/>
      <c r="O112" s="22"/>
      <c r="P112" s="9">
        <f t="shared" si="22"/>
        <v>6000</v>
      </c>
      <c r="Q112" s="22"/>
      <c r="R112" s="22"/>
      <c r="S112" s="22"/>
      <c r="T112" s="9">
        <f t="shared" si="17"/>
        <v>0</v>
      </c>
      <c r="U112" s="7">
        <f t="shared" si="16"/>
        <v>6000</v>
      </c>
      <c r="V112" s="7">
        <f t="shared" si="15"/>
        <v>0</v>
      </c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s="24" customFormat="1" ht="25.5">
      <c r="A113" s="83"/>
      <c r="B113" s="73"/>
      <c r="C113" s="73" t="s">
        <v>132</v>
      </c>
      <c r="D113" s="102">
        <v>170000</v>
      </c>
      <c r="E113" s="22">
        <v>10000</v>
      </c>
      <c r="F113" s="22">
        <v>10000</v>
      </c>
      <c r="G113" s="22">
        <v>10000</v>
      </c>
      <c r="H113" s="22">
        <f t="shared" si="25"/>
        <v>30000</v>
      </c>
      <c r="I113" s="22">
        <v>10000</v>
      </c>
      <c r="J113" s="22">
        <v>10000</v>
      </c>
      <c r="K113" s="22">
        <v>30000</v>
      </c>
      <c r="L113" s="6">
        <f t="shared" si="23"/>
        <v>50000</v>
      </c>
      <c r="M113" s="22">
        <v>10000</v>
      </c>
      <c r="N113" s="22">
        <v>30000</v>
      </c>
      <c r="O113" s="22">
        <v>10000</v>
      </c>
      <c r="P113" s="9">
        <f t="shared" si="22"/>
        <v>50000</v>
      </c>
      <c r="Q113" s="22">
        <v>10000</v>
      </c>
      <c r="R113" s="22">
        <v>20000</v>
      </c>
      <c r="S113" s="22">
        <v>10000</v>
      </c>
      <c r="T113" s="9">
        <f t="shared" si="17"/>
        <v>40000</v>
      </c>
      <c r="U113" s="7">
        <f t="shared" si="16"/>
        <v>170000</v>
      </c>
      <c r="V113" s="7">
        <f t="shared" si="15"/>
        <v>0</v>
      </c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1:53" s="3" customFormat="1" ht="12.75">
      <c r="A114" s="103"/>
      <c r="B114" s="64" t="s">
        <v>84</v>
      </c>
      <c r="C114" s="64" t="s">
        <v>86</v>
      </c>
      <c r="D114" s="101">
        <v>111580.89</v>
      </c>
      <c r="E114" s="6">
        <v>9298.4</v>
      </c>
      <c r="F114" s="6">
        <v>9298.4</v>
      </c>
      <c r="G114" s="6">
        <v>9298.4</v>
      </c>
      <c r="H114" s="6">
        <f t="shared" si="25"/>
        <v>27895.2</v>
      </c>
      <c r="I114" s="6">
        <v>9298.4</v>
      </c>
      <c r="J114" s="6">
        <v>9298.4</v>
      </c>
      <c r="K114" s="6">
        <v>9298.4</v>
      </c>
      <c r="L114" s="6">
        <f t="shared" si="23"/>
        <v>27895.2</v>
      </c>
      <c r="M114" s="6">
        <v>9298.4</v>
      </c>
      <c r="N114" s="6">
        <v>9298.4</v>
      </c>
      <c r="O114" s="6">
        <v>9298.4</v>
      </c>
      <c r="P114" s="9">
        <f t="shared" si="22"/>
        <v>27895.2</v>
      </c>
      <c r="Q114" s="6">
        <v>9298.4</v>
      </c>
      <c r="R114" s="6">
        <v>9298.4</v>
      </c>
      <c r="S114" s="6">
        <v>9298.49</v>
      </c>
      <c r="T114" s="9">
        <f t="shared" si="17"/>
        <v>27895.29</v>
      </c>
      <c r="U114" s="7">
        <f t="shared" si="16"/>
        <v>111580.89</v>
      </c>
      <c r="V114" s="7">
        <f t="shared" si="15"/>
        <v>0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s="12" customFormat="1" ht="12.75" customHeight="1">
      <c r="A115" s="109" t="s">
        <v>53</v>
      </c>
      <c r="B115" s="110"/>
      <c r="C115" s="111"/>
      <c r="D115" s="40">
        <f>SUM(D104:D114)</f>
        <v>471580.89</v>
      </c>
      <c r="E115" s="9">
        <f aca="true" t="shared" si="26" ref="E115:S115">E106+E107+E108+E114</f>
        <v>19298.4</v>
      </c>
      <c r="F115" s="9">
        <f t="shared" si="26"/>
        <v>19298.4</v>
      </c>
      <c r="G115" s="9">
        <f t="shared" si="26"/>
        <v>39298.4</v>
      </c>
      <c r="H115" s="9">
        <f t="shared" si="26"/>
        <v>77895.2</v>
      </c>
      <c r="I115" s="9">
        <f t="shared" si="26"/>
        <v>19298.4</v>
      </c>
      <c r="J115" s="9">
        <f t="shared" si="26"/>
        <v>19298.4</v>
      </c>
      <c r="K115" s="9">
        <f t="shared" si="26"/>
        <v>39298.4</v>
      </c>
      <c r="L115" s="6">
        <f t="shared" si="23"/>
        <v>77895.2</v>
      </c>
      <c r="M115" s="9">
        <f t="shared" si="26"/>
        <v>70298.4</v>
      </c>
      <c r="N115" s="9">
        <f t="shared" si="26"/>
        <v>39298.4</v>
      </c>
      <c r="O115" s="9">
        <f t="shared" si="26"/>
        <v>19298.4</v>
      </c>
      <c r="P115" s="9">
        <f t="shared" si="22"/>
        <v>128895.2</v>
      </c>
      <c r="Q115" s="9">
        <f t="shared" si="26"/>
        <v>39298.4</v>
      </c>
      <c r="R115" s="9">
        <f t="shared" si="26"/>
        <v>29298.4</v>
      </c>
      <c r="S115" s="9">
        <f t="shared" si="26"/>
        <v>19298.49</v>
      </c>
      <c r="T115" s="9">
        <f t="shared" si="17"/>
        <v>87895.29</v>
      </c>
      <c r="U115" s="7">
        <f t="shared" si="16"/>
        <v>372580.89</v>
      </c>
      <c r="V115" s="7">
        <f t="shared" si="15"/>
        <v>99000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s="12" customFormat="1" ht="25.5">
      <c r="A116" s="43"/>
      <c r="B116" s="44"/>
      <c r="C116" s="46" t="s">
        <v>134</v>
      </c>
      <c r="D116" s="4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>
        <f t="shared" si="17"/>
        <v>0</v>
      </c>
      <c r="U116" s="7">
        <f t="shared" si="16"/>
        <v>0</v>
      </c>
      <c r="V116" s="7">
        <f t="shared" si="15"/>
        <v>0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s="19" customFormat="1" ht="32.25" customHeight="1">
      <c r="A117" s="120" t="s">
        <v>54</v>
      </c>
      <c r="B117" s="121"/>
      <c r="C117" s="122"/>
      <c r="D117" s="53">
        <f aca="true" t="shared" si="27" ref="D117:S117">D8+D15+D17+D19+D25+D56+D88+D95+D115+D102+D26+D24+D116</f>
        <v>17738000</v>
      </c>
      <c r="E117" s="41">
        <f t="shared" si="27"/>
        <v>899466.9</v>
      </c>
      <c r="F117" s="41">
        <f t="shared" si="27"/>
        <v>1255513.9</v>
      </c>
      <c r="G117" s="41">
        <f t="shared" si="27"/>
        <v>1115179.4</v>
      </c>
      <c r="H117" s="41">
        <f t="shared" si="27"/>
        <v>3270160.2</v>
      </c>
      <c r="I117" s="53">
        <f t="shared" si="27"/>
        <v>1304075.9</v>
      </c>
      <c r="J117" s="53">
        <f t="shared" si="27"/>
        <v>2613240.9</v>
      </c>
      <c r="K117" s="53">
        <f t="shared" si="27"/>
        <v>1160930.9</v>
      </c>
      <c r="L117" s="41">
        <f t="shared" si="27"/>
        <v>4978247.7</v>
      </c>
      <c r="M117" s="40">
        <f t="shared" si="27"/>
        <v>906295.9</v>
      </c>
      <c r="N117" s="40">
        <f t="shared" si="27"/>
        <v>939179.9</v>
      </c>
      <c r="O117" s="53">
        <f t="shared" si="27"/>
        <v>450953.31</v>
      </c>
      <c r="P117" s="41">
        <f t="shared" si="27"/>
        <v>2296429.11</v>
      </c>
      <c r="Q117" s="41">
        <f t="shared" si="27"/>
        <v>736324.9</v>
      </c>
      <c r="R117" s="53">
        <f t="shared" si="27"/>
        <v>547501.9</v>
      </c>
      <c r="S117" s="53">
        <f t="shared" si="27"/>
        <v>5630336.19</v>
      </c>
      <c r="T117" s="54">
        <f t="shared" si="17"/>
        <v>6914162.99</v>
      </c>
      <c r="U117" s="55">
        <f t="shared" si="16"/>
        <v>17459000</v>
      </c>
      <c r="V117" s="29">
        <f t="shared" si="15"/>
        <v>279000</v>
      </c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="47" customFormat="1" ht="15"/>
    <row r="119" spans="3:7" s="47" customFormat="1" ht="15">
      <c r="C119" s="47" t="s">
        <v>137</v>
      </c>
      <c r="G119" s="47" t="s">
        <v>138</v>
      </c>
    </row>
    <row r="120" s="47" customFormat="1" ht="15">
      <c r="D120" s="48"/>
    </row>
    <row r="121" ht="15">
      <c r="D121" s="37">
        <v>17738000</v>
      </c>
    </row>
    <row r="122" ht="15">
      <c r="D122" s="50">
        <f>D117-D121</f>
        <v>0</v>
      </c>
    </row>
    <row r="124" ht="15">
      <c r="C124" s="51"/>
    </row>
    <row r="125" ht="15">
      <c r="C125" s="51"/>
    </row>
  </sheetData>
  <sheetProtection/>
  <mergeCells count="19">
    <mergeCell ref="A17:C17"/>
    <mergeCell ref="A117:C117"/>
    <mergeCell ref="A88:C88"/>
    <mergeCell ref="A95:C95"/>
    <mergeCell ref="C96:D96"/>
    <mergeCell ref="A102:C102"/>
    <mergeCell ref="C103:D103"/>
    <mergeCell ref="A115:C115"/>
    <mergeCell ref="B55:C55"/>
    <mergeCell ref="A56:C56"/>
    <mergeCell ref="C4:M4"/>
    <mergeCell ref="A8:C8"/>
    <mergeCell ref="A15:C15"/>
    <mergeCell ref="R1:T1"/>
    <mergeCell ref="A2:A3"/>
    <mergeCell ref="B2:B3"/>
    <mergeCell ref="C2:C3"/>
    <mergeCell ref="D2:D3"/>
    <mergeCell ref="E2:T2"/>
  </mergeCells>
  <printOptions/>
  <pageMargins left="0.5" right="0.5" top="0.15748031496062992" bottom="0.15748031496062992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4">
      <pane ySplit="2" topLeftCell="A6" activePane="bottomLeft" state="frozen"/>
      <selection pane="topLeft" activeCell="A4" sqref="A4"/>
      <selection pane="bottomLeft" activeCell="A4" sqref="A4:IV26"/>
    </sheetView>
  </sheetViews>
  <sheetFormatPr defaultColWidth="9.140625" defaultRowHeight="15"/>
  <cols>
    <col min="1" max="1" width="8.421875" style="0" customWidth="1"/>
    <col min="2" max="2" width="11.8515625" style="0" customWidth="1"/>
    <col min="3" max="3" width="27.7109375" style="0" customWidth="1"/>
    <col min="4" max="4" width="13.28125" style="0" customWidth="1"/>
    <col min="5" max="5" width="13.7109375" style="0" customWidth="1"/>
    <col min="6" max="6" width="13.28125" style="0" customWidth="1"/>
    <col min="7" max="7" width="12.421875" style="0" customWidth="1"/>
    <col min="8" max="8" width="12.28125" style="0" customWidth="1"/>
    <col min="9" max="9" width="12.00390625" style="0" customWidth="1"/>
    <col min="10" max="10" width="11.57421875" style="0" bestFit="1" customWidth="1"/>
    <col min="11" max="12" width="13.00390625" style="0" customWidth="1"/>
    <col min="13" max="13" width="13.421875" style="0" customWidth="1"/>
    <col min="14" max="14" width="11.57421875" style="0" customWidth="1"/>
  </cols>
  <sheetData>
    <row r="1" spans="1:4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3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4" s="3" customFormat="1" ht="12.7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4</v>
      </c>
      <c r="F4" s="133"/>
      <c r="G4" s="133"/>
      <c r="H4" s="133"/>
      <c r="I4" s="133"/>
      <c r="J4" s="133"/>
      <c r="K4" s="133"/>
      <c r="L4" s="27"/>
      <c r="M4" s="2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s="3" customFormat="1" ht="12.75">
      <c r="A5" s="133"/>
      <c r="B5" s="133"/>
      <c r="C5" s="133"/>
      <c r="D5" s="133"/>
      <c r="E5" s="27" t="s">
        <v>5</v>
      </c>
      <c r="F5" s="27" t="s">
        <v>6</v>
      </c>
      <c r="G5" s="27" t="s">
        <v>7</v>
      </c>
      <c r="H5" s="13" t="s">
        <v>55</v>
      </c>
      <c r="I5" s="27" t="s">
        <v>8</v>
      </c>
      <c r="J5" s="27" t="s">
        <v>9</v>
      </c>
      <c r="K5" s="27" t="s">
        <v>10</v>
      </c>
      <c r="L5" s="13" t="s">
        <v>56</v>
      </c>
      <c r="M5" s="2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s="3" customFormat="1" ht="36" customHeight="1">
      <c r="A6" s="131" t="s">
        <v>63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26"/>
      <c r="AO6" s="26"/>
      <c r="AP6" s="26"/>
      <c r="AQ6" s="26"/>
      <c r="AR6" s="26"/>
    </row>
    <row r="7" spans="1:44" s="19" customFormat="1" ht="15.75" customHeight="1">
      <c r="A7" s="14">
        <v>210</v>
      </c>
      <c r="B7" s="15"/>
      <c r="C7" s="106" t="s">
        <v>39</v>
      </c>
      <c r="D7" s="134"/>
      <c r="E7" s="127"/>
      <c r="F7" s="15"/>
      <c r="G7" s="15"/>
      <c r="H7" s="15"/>
      <c r="I7" s="15"/>
      <c r="J7" s="15"/>
      <c r="K7" s="15"/>
      <c r="L7" s="15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3" customFormat="1" ht="12.75">
      <c r="A8" s="21">
        <v>211</v>
      </c>
      <c r="B8" s="21"/>
      <c r="C8" s="21" t="s">
        <v>13</v>
      </c>
      <c r="D8" s="25"/>
      <c r="E8" s="25"/>
      <c r="F8" s="25"/>
      <c r="G8" s="25"/>
      <c r="H8" s="9"/>
      <c r="I8" s="25"/>
      <c r="J8" s="25"/>
      <c r="K8" s="25"/>
      <c r="L8" s="9"/>
      <c r="M8" s="29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s="3" customFormat="1" ht="12.75">
      <c r="A9" s="21"/>
      <c r="B9" s="21" t="s">
        <v>11</v>
      </c>
      <c r="C9" s="21" t="s">
        <v>12</v>
      </c>
      <c r="D9" s="25">
        <v>114680.33</v>
      </c>
      <c r="E9" s="25">
        <v>114680.33</v>
      </c>
      <c r="F9" s="25"/>
      <c r="G9" s="25"/>
      <c r="H9" s="9">
        <f>SUM(E9:G9)</f>
        <v>114680.33</v>
      </c>
      <c r="I9" s="25"/>
      <c r="J9" s="25"/>
      <c r="K9" s="25"/>
      <c r="L9" s="9">
        <f>SUM(I9:K9)</f>
        <v>0</v>
      </c>
      <c r="M9" s="29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12" customFormat="1" ht="12.75">
      <c r="A10" s="135" t="s">
        <v>46</v>
      </c>
      <c r="B10" s="136"/>
      <c r="C10" s="8"/>
      <c r="D10" s="9">
        <f>SUM(D9:D9)</f>
        <v>114680.33</v>
      </c>
      <c r="E10" s="9">
        <f>SUM(E9:E9)</f>
        <v>114680.33</v>
      </c>
      <c r="F10" s="9">
        <f>SUM(F9:F9)</f>
        <v>0</v>
      </c>
      <c r="G10" s="9">
        <f>SUM(G9:G9)</f>
        <v>0</v>
      </c>
      <c r="H10" s="9">
        <f>SUM(E10:G10)</f>
        <v>114680.33</v>
      </c>
      <c r="I10" s="9">
        <f>SUM(I9:I9)</f>
        <v>0</v>
      </c>
      <c r="J10" s="9">
        <f>SUM(J9:J9)</f>
        <v>0</v>
      </c>
      <c r="K10" s="9">
        <f>SUM(K9:K9)</f>
        <v>0</v>
      </c>
      <c r="L10" s="9">
        <f>SUM(I10:K10)</f>
        <v>0</v>
      </c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3" customFormat="1" ht="25.5">
      <c r="A11" s="21">
        <v>213</v>
      </c>
      <c r="B11" s="21"/>
      <c r="C11" s="21" t="s">
        <v>20</v>
      </c>
      <c r="D11" s="25">
        <v>39221</v>
      </c>
      <c r="E11" s="25">
        <v>39221</v>
      </c>
      <c r="F11" s="25"/>
      <c r="G11" s="25"/>
      <c r="H11" s="9">
        <f>SUM(E11:G11)</f>
        <v>39221</v>
      </c>
      <c r="I11" s="25"/>
      <c r="J11" s="25"/>
      <c r="K11" s="25"/>
      <c r="L11" s="9">
        <f>SUM(I11:K11)</f>
        <v>0</v>
      </c>
      <c r="M11" s="2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12" customFormat="1" ht="12.75">
      <c r="A12" s="135" t="s">
        <v>48</v>
      </c>
      <c r="B12" s="136"/>
      <c r="C12" s="8"/>
      <c r="D12" s="9">
        <f>SUM(D11)</f>
        <v>39221</v>
      </c>
      <c r="E12" s="9">
        <f>SUM(E11)</f>
        <v>39221</v>
      </c>
      <c r="F12" s="9">
        <f>SUM(F11)</f>
        <v>0</v>
      </c>
      <c r="G12" s="9">
        <f>SUM(G11)</f>
        <v>0</v>
      </c>
      <c r="H12" s="9">
        <f>SUM(E12:G12)</f>
        <v>39221</v>
      </c>
      <c r="I12" s="9">
        <f>SUM(I11)</f>
        <v>0</v>
      </c>
      <c r="J12" s="9">
        <f>SUM(J11)</f>
        <v>0</v>
      </c>
      <c r="K12" s="9">
        <f>SUM(K11)</f>
        <v>0</v>
      </c>
      <c r="L12" s="9">
        <f>SUM(I12:K12)</f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19" customFormat="1" ht="15.75" customHeight="1">
      <c r="A13" s="106" t="s">
        <v>59</v>
      </c>
      <c r="B13" s="134"/>
      <c r="C13" s="127"/>
      <c r="D13" s="20">
        <f aca="true" t="shared" si="0" ref="D13:L13">D10+D12</f>
        <v>153901.33</v>
      </c>
      <c r="E13" s="20">
        <f t="shared" si="0"/>
        <v>153901.33</v>
      </c>
      <c r="F13" s="20">
        <f t="shared" si="0"/>
        <v>0</v>
      </c>
      <c r="G13" s="20">
        <f t="shared" si="0"/>
        <v>0</v>
      </c>
      <c r="H13" s="20">
        <f t="shared" si="0"/>
        <v>153901.33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12" ht="31.5" customHeight="1">
      <c r="A14" s="128" t="s">
        <v>62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</row>
    <row r="15" spans="1:44" s="19" customFormat="1" ht="15.75" customHeight="1">
      <c r="A15" s="14">
        <v>260</v>
      </c>
      <c r="B15" s="15"/>
      <c r="C15" s="106" t="s">
        <v>60</v>
      </c>
      <c r="D15" s="134"/>
      <c r="E15" s="127"/>
      <c r="F15" s="15"/>
      <c r="G15" s="15"/>
      <c r="H15" s="15"/>
      <c r="I15" s="15"/>
      <c r="J15" s="15"/>
      <c r="K15" s="15"/>
      <c r="L15" s="15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12" ht="25.5">
      <c r="A16" s="21">
        <v>262</v>
      </c>
      <c r="B16" s="21"/>
      <c r="C16" s="21" t="s">
        <v>58</v>
      </c>
      <c r="D16" s="25">
        <v>405000</v>
      </c>
      <c r="E16" s="25">
        <v>405000</v>
      </c>
      <c r="F16" s="25"/>
      <c r="G16" s="25"/>
      <c r="H16" s="9">
        <f>SUM(E16:G16)</f>
        <v>405000</v>
      </c>
      <c r="I16" s="25"/>
      <c r="J16" s="25"/>
      <c r="K16" s="25"/>
      <c r="L16" s="9">
        <f>SUM(I16:K16)</f>
        <v>0</v>
      </c>
    </row>
    <row r="17" spans="1:12" s="32" customFormat="1" ht="15.75">
      <c r="A17" s="106" t="s">
        <v>61</v>
      </c>
      <c r="B17" s="127"/>
      <c r="C17" s="16"/>
      <c r="D17" s="20">
        <f>SUM(D16)</f>
        <v>405000</v>
      </c>
      <c r="E17" s="20">
        <f aca="true" t="shared" si="1" ref="E17:L17">SUM(E16)</f>
        <v>405000</v>
      </c>
      <c r="F17" s="20">
        <f t="shared" si="1"/>
        <v>0</v>
      </c>
      <c r="G17" s="20">
        <f t="shared" si="1"/>
        <v>0</v>
      </c>
      <c r="H17" s="20">
        <f t="shared" si="1"/>
        <v>405000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</row>
    <row r="18" spans="1:12" ht="15.75">
      <c r="A18" s="128" t="s">
        <v>64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</row>
    <row r="19" spans="1:12" ht="15.75">
      <c r="A19" s="14">
        <v>220</v>
      </c>
      <c r="B19" s="15"/>
      <c r="C19" s="16" t="s">
        <v>21</v>
      </c>
      <c r="D19" s="16"/>
      <c r="E19" s="16"/>
      <c r="F19" s="15"/>
      <c r="G19" s="15"/>
      <c r="H19" s="15"/>
      <c r="I19" s="15"/>
      <c r="J19" s="15"/>
      <c r="K19" s="15"/>
      <c r="L19" s="15"/>
    </row>
    <row r="20" spans="1:12" ht="15">
      <c r="A20" s="21">
        <v>226</v>
      </c>
      <c r="B20" s="21"/>
      <c r="C20" s="21" t="s">
        <v>36</v>
      </c>
      <c r="D20" s="25">
        <v>46000</v>
      </c>
      <c r="E20" s="25">
        <v>46000</v>
      </c>
      <c r="F20" s="25"/>
      <c r="G20" s="25"/>
      <c r="H20" s="9">
        <f>SUM(E20:G20)</f>
        <v>46000</v>
      </c>
      <c r="I20" s="25"/>
      <c r="J20" s="25"/>
      <c r="K20" s="25"/>
      <c r="L20" s="9">
        <f>SUM(I20:K20)</f>
        <v>0</v>
      </c>
    </row>
    <row r="21" spans="1:12" ht="15.75">
      <c r="A21" s="106" t="s">
        <v>66</v>
      </c>
      <c r="B21" s="127"/>
      <c r="C21" s="16"/>
      <c r="D21" s="20">
        <f aca="true" t="shared" si="2" ref="D21:L21">SUM(D20)</f>
        <v>46000</v>
      </c>
      <c r="E21" s="20">
        <f t="shared" si="2"/>
        <v>46000</v>
      </c>
      <c r="F21" s="20">
        <f t="shared" si="2"/>
        <v>0</v>
      </c>
      <c r="G21" s="20">
        <f t="shared" si="2"/>
        <v>0</v>
      </c>
      <c r="H21" s="20">
        <f t="shared" si="2"/>
        <v>46000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</row>
    <row r="22" spans="1:12" ht="15.75">
      <c r="A22" s="128" t="s">
        <v>65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</row>
    <row r="23" spans="1:12" ht="15.75">
      <c r="A23" s="14">
        <v>220</v>
      </c>
      <c r="B23" s="15"/>
      <c r="C23" s="16" t="s">
        <v>21</v>
      </c>
      <c r="D23" s="16"/>
      <c r="E23" s="16"/>
      <c r="F23" s="15"/>
      <c r="G23" s="15"/>
      <c r="H23" s="15"/>
      <c r="I23" s="15"/>
      <c r="J23" s="15"/>
      <c r="K23" s="15"/>
      <c r="L23" s="15"/>
    </row>
    <row r="24" spans="1:12" ht="25.5">
      <c r="A24" s="21">
        <v>225</v>
      </c>
      <c r="B24" s="21" t="s">
        <v>26</v>
      </c>
      <c r="C24" s="21" t="s">
        <v>27</v>
      </c>
      <c r="D24" s="25">
        <v>11508</v>
      </c>
      <c r="E24" s="25">
        <v>9864</v>
      </c>
      <c r="F24" s="25">
        <v>1644</v>
      </c>
      <c r="G24" s="25"/>
      <c r="H24" s="9">
        <f>SUM(E24:G24)</f>
        <v>11508</v>
      </c>
      <c r="I24" s="25"/>
      <c r="J24" s="25"/>
      <c r="K24" s="25"/>
      <c r="L24" s="9">
        <f>SUM(I24:K24)</f>
        <v>0</v>
      </c>
    </row>
    <row r="25" spans="1:12" ht="15.75">
      <c r="A25" s="106" t="s">
        <v>66</v>
      </c>
      <c r="B25" s="127"/>
      <c r="C25" s="16"/>
      <c r="D25" s="20">
        <f aca="true" t="shared" si="3" ref="D25:L25">SUM(D24)</f>
        <v>11508</v>
      </c>
      <c r="E25" s="20">
        <f t="shared" si="3"/>
        <v>9864</v>
      </c>
      <c r="F25" s="20">
        <f t="shared" si="3"/>
        <v>1644</v>
      </c>
      <c r="G25" s="20">
        <f t="shared" si="3"/>
        <v>0</v>
      </c>
      <c r="H25" s="20">
        <f t="shared" si="3"/>
        <v>11508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</row>
    <row r="26" spans="1:12" ht="26.25" customHeight="1">
      <c r="A26" s="106" t="s">
        <v>67</v>
      </c>
      <c r="B26" s="134"/>
      <c r="C26" s="127"/>
      <c r="D26" s="20">
        <f>D13+D17+D21+D25</f>
        <v>616409.33</v>
      </c>
      <c r="E26" s="20">
        <f aca="true" t="shared" si="4" ref="E26:L26">E13+E17+E21+E25</f>
        <v>614765.33</v>
      </c>
      <c r="F26" s="20">
        <f t="shared" si="4"/>
        <v>1644</v>
      </c>
      <c r="G26" s="20">
        <f t="shared" si="4"/>
        <v>0</v>
      </c>
      <c r="H26" s="20">
        <f t="shared" si="4"/>
        <v>616409.33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</row>
  </sheetData>
  <sheetProtection/>
  <mergeCells count="18">
    <mergeCell ref="A26:C26"/>
    <mergeCell ref="C7:E7"/>
    <mergeCell ref="A10:B10"/>
    <mergeCell ref="A12:B12"/>
    <mergeCell ref="A13:C13"/>
    <mergeCell ref="A14:L14"/>
    <mergeCell ref="C15:E15"/>
    <mergeCell ref="A25:B25"/>
    <mergeCell ref="A17:B17"/>
    <mergeCell ref="A18:L18"/>
    <mergeCell ref="A21:B21"/>
    <mergeCell ref="A22:L22"/>
    <mergeCell ref="A6:L6"/>
    <mergeCell ref="E4:K4"/>
    <mergeCell ref="A4:A5"/>
    <mergeCell ref="B4:B5"/>
    <mergeCell ref="C4:C5"/>
    <mergeCell ref="D4:D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4">
      <pane ySplit="2" topLeftCell="A6" activePane="bottomLeft" state="frozen"/>
      <selection pane="topLeft" activeCell="A4" sqref="A4"/>
      <selection pane="bottomLeft" activeCell="A4" sqref="A4:IV26"/>
    </sheetView>
  </sheetViews>
  <sheetFormatPr defaultColWidth="9.140625" defaultRowHeight="15"/>
  <cols>
    <col min="1" max="1" width="8.28125" style="0" customWidth="1"/>
    <col min="2" max="2" width="11.8515625" style="0" customWidth="1"/>
    <col min="3" max="3" width="27.7109375" style="0" customWidth="1"/>
    <col min="4" max="5" width="13.28125" style="0" customWidth="1"/>
    <col min="6" max="6" width="13.140625" style="0" customWidth="1"/>
    <col min="7" max="7" width="12.28125" style="0" customWidth="1"/>
    <col min="8" max="8" width="12.57421875" style="0" customWidth="1"/>
    <col min="9" max="9" width="12.00390625" style="0" customWidth="1"/>
    <col min="10" max="10" width="11.57421875" style="0" bestFit="1" customWidth="1"/>
    <col min="11" max="12" width="13.00390625" style="0" customWidth="1"/>
    <col min="13" max="13" width="13.421875" style="0" customWidth="1"/>
    <col min="14" max="14" width="11.57421875" style="0" customWidth="1"/>
  </cols>
  <sheetData>
    <row r="1" spans="1:4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3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3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4" s="3" customFormat="1" ht="12.7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4</v>
      </c>
      <c r="F4" s="133"/>
      <c r="G4" s="133"/>
      <c r="H4" s="133"/>
      <c r="I4" s="133"/>
      <c r="J4" s="133"/>
      <c r="K4" s="133"/>
      <c r="L4" s="27"/>
      <c r="M4" s="2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s="3" customFormat="1" ht="12.75">
      <c r="A5" s="133"/>
      <c r="B5" s="133"/>
      <c r="C5" s="133"/>
      <c r="D5" s="133"/>
      <c r="E5" s="27" t="s">
        <v>5</v>
      </c>
      <c r="F5" s="27" t="s">
        <v>6</v>
      </c>
      <c r="G5" s="27" t="s">
        <v>7</v>
      </c>
      <c r="H5" s="13" t="s">
        <v>55</v>
      </c>
      <c r="I5" s="27" t="s">
        <v>8</v>
      </c>
      <c r="J5" s="27" t="s">
        <v>9</v>
      </c>
      <c r="K5" s="27" t="s">
        <v>10</v>
      </c>
      <c r="L5" s="13" t="s">
        <v>56</v>
      </c>
      <c r="M5" s="28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s="3" customFormat="1" ht="36" customHeight="1">
      <c r="A6" s="131" t="s">
        <v>57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26"/>
      <c r="AO6" s="26"/>
      <c r="AP6" s="26"/>
      <c r="AQ6" s="26"/>
      <c r="AR6" s="26"/>
    </row>
    <row r="7" spans="1:44" s="19" customFormat="1" ht="15.75" customHeight="1">
      <c r="A7" s="14">
        <v>210</v>
      </c>
      <c r="B7" s="15"/>
      <c r="C7" s="106" t="s">
        <v>39</v>
      </c>
      <c r="D7" s="134"/>
      <c r="E7" s="127"/>
      <c r="F7" s="15"/>
      <c r="G7" s="15"/>
      <c r="H7" s="15"/>
      <c r="I7" s="15"/>
      <c r="J7" s="15"/>
      <c r="K7" s="15"/>
      <c r="L7" s="15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3" customFormat="1" ht="12.75">
      <c r="A8" s="21">
        <v>211</v>
      </c>
      <c r="B8" s="21"/>
      <c r="C8" s="21" t="s">
        <v>13</v>
      </c>
      <c r="D8" s="25"/>
      <c r="E8" s="25"/>
      <c r="F8" s="25"/>
      <c r="G8" s="25"/>
      <c r="H8" s="9"/>
      <c r="I8" s="25"/>
      <c r="J8" s="25"/>
      <c r="K8" s="25"/>
      <c r="L8" s="9"/>
      <c r="M8" s="29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s="3" customFormat="1" ht="12.75">
      <c r="A9" s="21"/>
      <c r="B9" s="21" t="s">
        <v>11</v>
      </c>
      <c r="C9" s="21" t="s">
        <v>12</v>
      </c>
      <c r="D9" s="25">
        <v>65164.15</v>
      </c>
      <c r="E9" s="25">
        <v>35022</v>
      </c>
      <c r="F9" s="25">
        <v>30142.15</v>
      </c>
      <c r="G9" s="25"/>
      <c r="H9" s="9">
        <f>SUM(E9:G9)</f>
        <v>65164.15</v>
      </c>
      <c r="I9" s="25"/>
      <c r="J9" s="25"/>
      <c r="K9" s="25"/>
      <c r="L9" s="9">
        <f>SUM(I9:K9)</f>
        <v>0</v>
      </c>
      <c r="M9" s="29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12" customFormat="1" ht="12.75">
      <c r="A10" s="135" t="s">
        <v>46</v>
      </c>
      <c r="B10" s="136"/>
      <c r="C10" s="8"/>
      <c r="D10" s="9">
        <f>SUM(D9:D9)</f>
        <v>65164.15</v>
      </c>
      <c r="E10" s="9">
        <f>SUM(E9:E9)</f>
        <v>35022</v>
      </c>
      <c r="F10" s="9">
        <f>SUM(F9:F9)</f>
        <v>30142.15</v>
      </c>
      <c r="G10" s="9">
        <f>SUM(G9:G9)</f>
        <v>0</v>
      </c>
      <c r="H10" s="9">
        <f>SUM(E10:G10)</f>
        <v>65164.15</v>
      </c>
      <c r="I10" s="9">
        <f>SUM(I9:I9)</f>
        <v>0</v>
      </c>
      <c r="J10" s="9">
        <f>SUM(J9:J9)</f>
        <v>0</v>
      </c>
      <c r="K10" s="9">
        <f>SUM(K9:K9)</f>
        <v>0</v>
      </c>
      <c r="L10" s="9">
        <f>SUM(I10:K10)</f>
        <v>0</v>
      </c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3" customFormat="1" ht="25.5">
      <c r="A11" s="21">
        <v>213</v>
      </c>
      <c r="B11" s="21"/>
      <c r="C11" s="21" t="s">
        <v>20</v>
      </c>
      <c r="D11" s="25">
        <v>22287</v>
      </c>
      <c r="E11" s="25">
        <v>11978</v>
      </c>
      <c r="F11" s="25">
        <v>10309</v>
      </c>
      <c r="G11" s="25"/>
      <c r="H11" s="9">
        <f>SUM(E11:G11)</f>
        <v>22287</v>
      </c>
      <c r="I11" s="25"/>
      <c r="J11" s="25"/>
      <c r="K11" s="25"/>
      <c r="L11" s="9">
        <f>SUM(I11:K11)</f>
        <v>0</v>
      </c>
      <c r="M11" s="2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12" customFormat="1" ht="12.75">
      <c r="A12" s="135" t="s">
        <v>48</v>
      </c>
      <c r="B12" s="136"/>
      <c r="C12" s="8"/>
      <c r="D12" s="9">
        <f>SUM(D11)</f>
        <v>22287</v>
      </c>
      <c r="E12" s="9">
        <f>SUM(E11)</f>
        <v>11978</v>
      </c>
      <c r="F12" s="9">
        <f>SUM(F11)</f>
        <v>10309</v>
      </c>
      <c r="G12" s="9">
        <f>SUM(G11)</f>
        <v>0</v>
      </c>
      <c r="H12" s="9">
        <f>SUM(E12:G12)</f>
        <v>22287</v>
      </c>
      <c r="I12" s="9">
        <f>SUM(I11)</f>
        <v>0</v>
      </c>
      <c r="J12" s="9">
        <f>SUM(J11)</f>
        <v>0</v>
      </c>
      <c r="K12" s="9">
        <f>SUM(K11)</f>
        <v>0</v>
      </c>
      <c r="L12" s="9">
        <f>SUM(I12:K12)</f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19" customFormat="1" ht="15.75" customHeight="1">
      <c r="A13" s="106" t="s">
        <v>59</v>
      </c>
      <c r="B13" s="134"/>
      <c r="C13" s="127"/>
      <c r="D13" s="20">
        <f aca="true" t="shared" si="0" ref="D13:L13">D10+D12</f>
        <v>87451.15</v>
      </c>
      <c r="E13" s="20">
        <f t="shared" si="0"/>
        <v>47000</v>
      </c>
      <c r="F13" s="20">
        <f t="shared" si="0"/>
        <v>40451.15</v>
      </c>
      <c r="G13" s="20">
        <f t="shared" si="0"/>
        <v>0</v>
      </c>
      <c r="H13" s="20">
        <f t="shared" si="0"/>
        <v>87451.15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12" ht="31.5" customHeight="1">
      <c r="A14" s="128" t="s">
        <v>62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</row>
    <row r="15" spans="1:44" s="19" customFormat="1" ht="15.75" customHeight="1">
      <c r="A15" s="14">
        <v>260</v>
      </c>
      <c r="B15" s="15"/>
      <c r="C15" s="106" t="s">
        <v>60</v>
      </c>
      <c r="D15" s="134"/>
      <c r="E15" s="127"/>
      <c r="F15" s="15"/>
      <c r="G15" s="15"/>
      <c r="H15" s="15"/>
      <c r="I15" s="15"/>
      <c r="J15" s="15"/>
      <c r="K15" s="15"/>
      <c r="L15" s="15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12" ht="25.5">
      <c r="A16" s="21">
        <v>262</v>
      </c>
      <c r="B16" s="21"/>
      <c r="C16" s="21" t="s">
        <v>58</v>
      </c>
      <c r="D16" s="25">
        <v>300000</v>
      </c>
      <c r="E16" s="25">
        <v>300000</v>
      </c>
      <c r="F16" s="25"/>
      <c r="G16" s="25"/>
      <c r="H16" s="9">
        <f>SUM(E16:G16)</f>
        <v>300000</v>
      </c>
      <c r="I16" s="25"/>
      <c r="J16" s="25"/>
      <c r="K16" s="25"/>
      <c r="L16" s="9">
        <f>SUM(I16:K16)</f>
        <v>0</v>
      </c>
    </row>
    <row r="17" spans="1:12" s="32" customFormat="1" ht="15.75">
      <c r="A17" s="106" t="s">
        <v>61</v>
      </c>
      <c r="B17" s="127"/>
      <c r="C17" s="16"/>
      <c r="D17" s="20">
        <f>SUM(D16)</f>
        <v>300000</v>
      </c>
      <c r="E17" s="20">
        <f aca="true" t="shared" si="1" ref="E17:L17">SUM(E16)</f>
        <v>300000</v>
      </c>
      <c r="F17" s="20">
        <f t="shared" si="1"/>
        <v>0</v>
      </c>
      <c r="G17" s="20">
        <f t="shared" si="1"/>
        <v>0</v>
      </c>
      <c r="H17" s="20">
        <f t="shared" si="1"/>
        <v>300000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</row>
    <row r="18" spans="1:12" ht="15.75" customHeight="1">
      <c r="A18" s="128" t="s">
        <v>64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</row>
    <row r="19" spans="1:12" ht="15.75">
      <c r="A19" s="14">
        <v>220</v>
      </c>
      <c r="B19" s="15"/>
      <c r="C19" s="16" t="s">
        <v>21</v>
      </c>
      <c r="D19" s="16"/>
      <c r="E19" s="16"/>
      <c r="F19" s="15"/>
      <c r="G19" s="15"/>
      <c r="H19" s="15"/>
      <c r="I19" s="15"/>
      <c r="J19" s="15"/>
      <c r="K19" s="15"/>
      <c r="L19" s="15"/>
    </row>
    <row r="20" spans="1:12" ht="15">
      <c r="A20" s="21">
        <v>226</v>
      </c>
      <c r="B20" s="21"/>
      <c r="C20" s="21" t="s">
        <v>36</v>
      </c>
      <c r="D20" s="25">
        <v>46000</v>
      </c>
      <c r="E20" s="25">
        <v>46000</v>
      </c>
      <c r="F20" s="25"/>
      <c r="G20" s="25"/>
      <c r="H20" s="9">
        <f>SUM(E20:G20)</f>
        <v>46000</v>
      </c>
      <c r="I20" s="25"/>
      <c r="J20" s="25"/>
      <c r="K20" s="25"/>
      <c r="L20" s="9">
        <f>SUM(I20:K20)</f>
        <v>0</v>
      </c>
    </row>
    <row r="21" spans="1:12" ht="15.75" customHeight="1">
      <c r="A21" s="106" t="s">
        <v>66</v>
      </c>
      <c r="B21" s="127"/>
      <c r="C21" s="16"/>
      <c r="D21" s="20">
        <f aca="true" t="shared" si="2" ref="D21:L21">SUM(D20)</f>
        <v>46000</v>
      </c>
      <c r="E21" s="20">
        <f t="shared" si="2"/>
        <v>46000</v>
      </c>
      <c r="F21" s="20">
        <f t="shared" si="2"/>
        <v>0</v>
      </c>
      <c r="G21" s="20">
        <f t="shared" si="2"/>
        <v>0</v>
      </c>
      <c r="H21" s="20">
        <f t="shared" si="2"/>
        <v>46000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</row>
    <row r="22" spans="1:12" ht="15.75" customHeight="1">
      <c r="A22" s="128" t="s">
        <v>65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</row>
    <row r="23" spans="1:12" ht="15.75">
      <c r="A23" s="14">
        <v>220</v>
      </c>
      <c r="B23" s="15"/>
      <c r="C23" s="16" t="s">
        <v>21</v>
      </c>
      <c r="D23" s="16"/>
      <c r="E23" s="16"/>
      <c r="F23" s="15"/>
      <c r="G23" s="15"/>
      <c r="H23" s="15"/>
      <c r="I23" s="15"/>
      <c r="J23" s="15"/>
      <c r="K23" s="15"/>
      <c r="L23" s="15"/>
    </row>
    <row r="24" spans="1:12" ht="25.5">
      <c r="A24" s="21">
        <v>225</v>
      </c>
      <c r="B24" s="21" t="s">
        <v>26</v>
      </c>
      <c r="C24" s="21" t="s">
        <v>27</v>
      </c>
      <c r="D24" s="25">
        <v>41272</v>
      </c>
      <c r="E24" s="25">
        <v>35376</v>
      </c>
      <c r="F24" s="25">
        <v>5896</v>
      </c>
      <c r="G24" s="25"/>
      <c r="H24" s="9">
        <f>SUM(E24:G24)</f>
        <v>41272</v>
      </c>
      <c r="I24" s="25"/>
      <c r="J24" s="25"/>
      <c r="K24" s="25"/>
      <c r="L24" s="9">
        <f>SUM(I24:K24)</f>
        <v>0</v>
      </c>
    </row>
    <row r="25" spans="1:12" ht="15.75" customHeight="1">
      <c r="A25" s="106" t="s">
        <v>66</v>
      </c>
      <c r="B25" s="127"/>
      <c r="C25" s="16"/>
      <c r="D25" s="20">
        <f aca="true" t="shared" si="3" ref="D25:L25">SUM(D24)</f>
        <v>41272</v>
      </c>
      <c r="E25" s="20">
        <f t="shared" si="3"/>
        <v>35376</v>
      </c>
      <c r="F25" s="20">
        <f t="shared" si="3"/>
        <v>5896</v>
      </c>
      <c r="G25" s="20">
        <f t="shared" si="3"/>
        <v>0</v>
      </c>
      <c r="H25" s="20">
        <f t="shared" si="3"/>
        <v>41272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</row>
    <row r="26" spans="1:12" ht="26.25" customHeight="1">
      <c r="A26" s="106" t="s">
        <v>67</v>
      </c>
      <c r="B26" s="134"/>
      <c r="C26" s="127"/>
      <c r="D26" s="20">
        <f>D13+D17+D21+D25</f>
        <v>474723.15</v>
      </c>
      <c r="E26" s="20">
        <f aca="true" t="shared" si="4" ref="E26:L26">E13+E17+E21+E25</f>
        <v>428376</v>
      </c>
      <c r="F26" s="20">
        <f t="shared" si="4"/>
        <v>46347.15</v>
      </c>
      <c r="G26" s="20">
        <f t="shared" si="4"/>
        <v>0</v>
      </c>
      <c r="H26" s="20">
        <f t="shared" si="4"/>
        <v>474723.15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</row>
  </sheetData>
  <sheetProtection/>
  <mergeCells count="18">
    <mergeCell ref="A13:C13"/>
    <mergeCell ref="A21:B21"/>
    <mergeCell ref="A17:B17"/>
    <mergeCell ref="A14:L14"/>
    <mergeCell ref="C15:E15"/>
    <mergeCell ref="A26:C26"/>
    <mergeCell ref="A22:L22"/>
    <mergeCell ref="A25:B25"/>
    <mergeCell ref="A6:L6"/>
    <mergeCell ref="A18:L18"/>
    <mergeCell ref="E4:K4"/>
    <mergeCell ref="A4:A5"/>
    <mergeCell ref="B4:B5"/>
    <mergeCell ref="C4:C5"/>
    <mergeCell ref="D4:D5"/>
    <mergeCell ref="C7:E7"/>
    <mergeCell ref="A10:B10"/>
    <mergeCell ref="A12:B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57421875" style="0" customWidth="1"/>
    <col min="2" max="2" width="29.421875" style="0" customWidth="1"/>
    <col min="3" max="3" width="14.57421875" style="0" customWidth="1"/>
    <col min="4" max="4" width="14.7109375" style="0" customWidth="1"/>
    <col min="5" max="5" width="15.7109375" style="0" customWidth="1"/>
    <col min="6" max="6" width="14.140625" style="0" customWidth="1"/>
    <col min="7" max="7" width="12.7109375" style="0" customWidth="1"/>
    <col min="8" max="8" width="12.28125" style="0" customWidth="1"/>
    <col min="9" max="9" width="12.421875" style="0" customWidth="1"/>
    <col min="10" max="10" width="14.7109375" style="0" customWidth="1"/>
    <col min="11" max="11" width="13.140625" style="0" customWidth="1"/>
    <col min="12" max="14" width="11.57421875" style="0" customWidth="1"/>
    <col min="15" max="15" width="11.8515625" style="0" customWidth="1"/>
    <col min="16" max="16" width="10.7109375" style="0" customWidth="1"/>
    <col min="17" max="17" width="11.140625" style="0" customWidth="1"/>
    <col min="18" max="18" width="10.7109375" style="0" customWidth="1"/>
    <col min="19" max="19" width="11.140625" style="0" customWidth="1"/>
    <col min="20" max="20" width="13.7109375" style="0" customWidth="1"/>
    <col min="21" max="21" width="10.28125" style="0" bestFit="1" customWidth="1"/>
  </cols>
  <sheetData>
    <row r="1" spans="1:52" ht="28.5" customHeight="1">
      <c r="A1" s="18" t="s">
        <v>135</v>
      </c>
      <c r="B1" s="1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3"/>
      <c r="Q1" s="115" t="s">
        <v>136</v>
      </c>
      <c r="R1" s="115"/>
      <c r="S1" s="11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3" customFormat="1" ht="12" customHeight="1">
      <c r="A2" s="133" t="s">
        <v>0</v>
      </c>
      <c r="B2" s="133" t="s">
        <v>2</v>
      </c>
      <c r="C2" s="133" t="s">
        <v>3</v>
      </c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28"/>
      <c r="U2" s="28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s="3" customFormat="1" ht="12.75">
      <c r="A3" s="133"/>
      <c r="B3" s="133"/>
      <c r="C3" s="133"/>
      <c r="D3" s="27" t="s">
        <v>68</v>
      </c>
      <c r="E3" s="27" t="s">
        <v>69</v>
      </c>
      <c r="F3" s="27" t="s">
        <v>70</v>
      </c>
      <c r="G3" s="13" t="s">
        <v>71</v>
      </c>
      <c r="H3" s="27" t="s">
        <v>72</v>
      </c>
      <c r="I3" s="27" t="s">
        <v>73</v>
      </c>
      <c r="J3" s="27" t="s">
        <v>74</v>
      </c>
      <c r="K3" s="13" t="s">
        <v>75</v>
      </c>
      <c r="L3" s="27" t="s">
        <v>5</v>
      </c>
      <c r="M3" s="27" t="s">
        <v>6</v>
      </c>
      <c r="N3" s="27" t="s">
        <v>7</v>
      </c>
      <c r="O3" s="13" t="s">
        <v>55</v>
      </c>
      <c r="P3" s="27" t="s">
        <v>8</v>
      </c>
      <c r="Q3" s="27" t="s">
        <v>9</v>
      </c>
      <c r="R3" s="27" t="s">
        <v>10</v>
      </c>
      <c r="S3" s="13" t="s">
        <v>56</v>
      </c>
      <c r="T3" s="28"/>
      <c r="U3" s="28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s="19" customFormat="1" ht="15.75" customHeight="1">
      <c r="A4" s="141">
        <v>310</v>
      </c>
      <c r="B4" s="142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5"/>
      <c r="N4" s="145"/>
      <c r="O4" s="145"/>
      <c r="P4" s="145"/>
      <c r="Q4" s="145"/>
      <c r="R4" s="145"/>
      <c r="S4" s="145"/>
      <c r="T4" s="17"/>
      <c r="U4" s="1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19" customFormat="1" ht="15.75" customHeight="1">
      <c r="A5" s="141"/>
      <c r="B5" s="146" t="s">
        <v>163</v>
      </c>
      <c r="C5" s="147">
        <v>300000</v>
      </c>
      <c r="D5" s="148"/>
      <c r="E5" s="149"/>
      <c r="F5" s="149">
        <v>300000</v>
      </c>
      <c r="G5" s="150">
        <v>300000</v>
      </c>
      <c r="H5" s="148"/>
      <c r="I5" s="148"/>
      <c r="J5" s="148"/>
      <c r="K5" s="148"/>
      <c r="L5" s="148"/>
      <c r="M5" s="151"/>
      <c r="N5" s="151"/>
      <c r="O5" s="151"/>
      <c r="P5" s="151"/>
      <c r="Q5" s="151"/>
      <c r="R5" s="151"/>
      <c r="S5" s="151"/>
      <c r="T5" s="152"/>
      <c r="U5" s="15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19" customFormat="1" ht="15.75" customHeight="1">
      <c r="A6" s="153"/>
      <c r="B6" s="154" t="s">
        <v>164</v>
      </c>
      <c r="C6" s="155">
        <v>710600</v>
      </c>
      <c r="D6" s="156"/>
      <c r="E6" s="155"/>
      <c r="F6" s="155"/>
      <c r="G6" s="157">
        <v>0</v>
      </c>
      <c r="H6" s="155">
        <v>710600</v>
      </c>
      <c r="I6" s="156"/>
      <c r="J6" s="156"/>
      <c r="K6" s="155">
        <v>710600</v>
      </c>
      <c r="L6" s="156"/>
      <c r="M6" s="158"/>
      <c r="N6" s="158"/>
      <c r="O6" s="158"/>
      <c r="P6" s="158"/>
      <c r="Q6" s="158"/>
      <c r="R6" s="158"/>
      <c r="S6" s="158"/>
      <c r="T6" s="152"/>
      <c r="U6" s="152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s="19" customFormat="1" ht="15.75" customHeight="1">
      <c r="A7" s="159"/>
      <c r="B7" s="160"/>
      <c r="C7" s="161"/>
      <c r="D7" s="162"/>
      <c r="E7" s="161"/>
      <c r="F7" s="161"/>
      <c r="G7" s="163"/>
      <c r="H7" s="161"/>
      <c r="I7" s="162"/>
      <c r="J7" s="162"/>
      <c r="K7" s="161"/>
      <c r="L7" s="162"/>
      <c r="M7" s="164"/>
      <c r="N7" s="164"/>
      <c r="O7" s="164"/>
      <c r="P7" s="164"/>
      <c r="Q7" s="164"/>
      <c r="R7" s="164"/>
      <c r="S7" s="164"/>
      <c r="T7" s="152"/>
      <c r="U7" s="152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19" customFormat="1" ht="15.75" customHeight="1">
      <c r="A8" s="153"/>
      <c r="B8" s="154" t="s">
        <v>165</v>
      </c>
      <c r="C8" s="165">
        <v>225000</v>
      </c>
      <c r="D8" s="156"/>
      <c r="E8" s="155"/>
      <c r="F8" s="155"/>
      <c r="G8" s="157">
        <v>0</v>
      </c>
      <c r="H8" s="155">
        <v>225000</v>
      </c>
      <c r="I8" s="156"/>
      <c r="J8" s="156"/>
      <c r="K8" s="155">
        <v>225000</v>
      </c>
      <c r="L8" s="156"/>
      <c r="M8" s="158"/>
      <c r="N8" s="158"/>
      <c r="O8" s="158"/>
      <c r="P8" s="158"/>
      <c r="Q8" s="158"/>
      <c r="R8" s="158"/>
      <c r="S8" s="158"/>
      <c r="T8" s="152"/>
      <c r="U8" s="15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s="19" customFormat="1" ht="15.75" customHeight="1">
      <c r="A9" s="159"/>
      <c r="B9" s="160"/>
      <c r="C9" s="166"/>
      <c r="D9" s="162"/>
      <c r="E9" s="161"/>
      <c r="F9" s="161"/>
      <c r="G9" s="163"/>
      <c r="H9" s="161"/>
      <c r="I9" s="162"/>
      <c r="J9" s="162"/>
      <c r="K9" s="161"/>
      <c r="L9" s="162"/>
      <c r="M9" s="164"/>
      <c r="N9" s="164"/>
      <c r="O9" s="164"/>
      <c r="P9" s="164"/>
      <c r="Q9" s="164"/>
      <c r="R9" s="164"/>
      <c r="S9" s="164"/>
      <c r="T9" s="152"/>
      <c r="U9" s="152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s="19" customFormat="1" ht="59.25" customHeight="1">
      <c r="A10" s="141"/>
      <c r="B10" s="146" t="s">
        <v>166</v>
      </c>
      <c r="C10" s="147">
        <v>297200</v>
      </c>
      <c r="D10" s="148"/>
      <c r="E10" s="148"/>
      <c r="F10" s="149"/>
      <c r="G10" s="150">
        <v>0</v>
      </c>
      <c r="H10" s="148"/>
      <c r="I10" s="149">
        <v>297200</v>
      </c>
      <c r="J10" s="148"/>
      <c r="K10" s="149">
        <v>297200</v>
      </c>
      <c r="L10" s="148"/>
      <c r="M10" s="151"/>
      <c r="N10" s="151"/>
      <c r="O10" s="151"/>
      <c r="P10" s="151"/>
      <c r="Q10" s="151"/>
      <c r="R10" s="151"/>
      <c r="S10" s="151"/>
      <c r="T10" s="152"/>
      <c r="U10" s="152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s="19" customFormat="1" ht="59.25" customHeight="1">
      <c r="A11" s="141"/>
      <c r="B11" s="146" t="s">
        <v>167</v>
      </c>
      <c r="C11" s="147">
        <v>297200</v>
      </c>
      <c r="D11" s="148"/>
      <c r="E11" s="148"/>
      <c r="F11" s="149"/>
      <c r="G11" s="150">
        <v>0</v>
      </c>
      <c r="H11" s="148"/>
      <c r="I11" s="149">
        <v>297200</v>
      </c>
      <c r="J11" s="149"/>
      <c r="K11" s="149">
        <v>297200</v>
      </c>
      <c r="L11" s="148"/>
      <c r="M11" s="151"/>
      <c r="N11" s="151"/>
      <c r="O11" s="151"/>
      <c r="P11" s="151"/>
      <c r="Q11" s="151"/>
      <c r="R11" s="151"/>
      <c r="S11" s="151"/>
      <c r="T11" s="152"/>
      <c r="U11" s="152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s="3" customFormat="1" ht="15">
      <c r="A12" s="167"/>
      <c r="B12" s="146" t="s">
        <v>142</v>
      </c>
      <c r="C12" s="168">
        <v>800000</v>
      </c>
      <c r="D12" s="169"/>
      <c r="E12" s="169"/>
      <c r="F12" s="169">
        <v>300000</v>
      </c>
      <c r="G12" s="170">
        <v>300000</v>
      </c>
      <c r="H12" s="169">
        <v>250000</v>
      </c>
      <c r="I12" s="169">
        <v>250000</v>
      </c>
      <c r="J12" s="169"/>
      <c r="K12" s="170">
        <v>500000</v>
      </c>
      <c r="L12" s="169"/>
      <c r="M12" s="169"/>
      <c r="N12" s="169"/>
      <c r="O12" s="170"/>
      <c r="P12" s="169"/>
      <c r="Q12" s="169"/>
      <c r="R12" s="169"/>
      <c r="S12" s="170"/>
      <c r="T12" s="171"/>
      <c r="U12" s="171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s="12" customFormat="1" ht="19.5" customHeight="1">
      <c r="A13" s="43"/>
      <c r="B13" s="172" t="s">
        <v>168</v>
      </c>
      <c r="C13" s="173">
        <f>SUM(C5:C12)</f>
        <v>2630000</v>
      </c>
      <c r="D13" s="62" t="e">
        <f>#REF!+#REF!</f>
        <v>#REF!</v>
      </c>
      <c r="E13" s="174">
        <v>445000</v>
      </c>
      <c r="F13" s="174">
        <f>SUM(F10:F12)</f>
        <v>300000</v>
      </c>
      <c r="G13" s="170">
        <f>SUM(G5:G12)</f>
        <v>600000</v>
      </c>
      <c r="H13" s="174">
        <f>SUM(H5:H12)</f>
        <v>1185600</v>
      </c>
      <c r="I13" s="174">
        <v>250000</v>
      </c>
      <c r="J13" s="174" t="e">
        <f>#REF!+#REF!</f>
        <v>#REF!</v>
      </c>
      <c r="K13" s="170">
        <f>SUM(K8:K12)</f>
        <v>1319400</v>
      </c>
      <c r="L13" s="170">
        <f>SUM(L12:L12)</f>
        <v>0</v>
      </c>
      <c r="M13" s="170">
        <f>SUM(M12:M12)</f>
        <v>0</v>
      </c>
      <c r="N13" s="170">
        <f>SUM(N12:N12)</f>
        <v>0</v>
      </c>
      <c r="O13" s="170">
        <f>SUM(L13:N13)</f>
        <v>0</v>
      </c>
      <c r="P13" s="170">
        <f>SUM(P12:P12)</f>
        <v>0</v>
      </c>
      <c r="Q13" s="170">
        <f>SUM(Q12:Q12)</f>
        <v>0</v>
      </c>
      <c r="R13" s="170">
        <f>SUM(R12:R12)</f>
        <v>0</v>
      </c>
      <c r="S13" s="170">
        <f>SUM(P13:R13)</f>
        <v>0</v>
      </c>
      <c r="T13" s="171"/>
      <c r="U13" s="17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3" customFormat="1" ht="15">
      <c r="A14" s="167"/>
      <c r="B14" s="172"/>
      <c r="C14" s="175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70"/>
      <c r="P14" s="169"/>
      <c r="Q14" s="169"/>
      <c r="R14" s="169"/>
      <c r="S14" s="170">
        <f>SUM(P14:R14)</f>
        <v>0</v>
      </c>
      <c r="T14" s="171"/>
      <c r="U14" s="17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s="3" customFormat="1" ht="27" customHeight="1">
      <c r="A15" s="176">
        <v>340</v>
      </c>
      <c r="B15" s="177" t="s">
        <v>42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s="3" customFormat="1" ht="22.5" customHeight="1">
      <c r="A16" s="167"/>
      <c r="B16" s="179" t="s">
        <v>140</v>
      </c>
      <c r="C16" s="180">
        <v>444600</v>
      </c>
      <c r="D16" s="169">
        <v>37050</v>
      </c>
      <c r="E16" s="169">
        <v>37050</v>
      </c>
      <c r="F16" s="169">
        <v>37050</v>
      </c>
      <c r="G16" s="170">
        <v>111150</v>
      </c>
      <c r="H16" s="169">
        <v>37050</v>
      </c>
      <c r="I16" s="169">
        <v>37050</v>
      </c>
      <c r="J16" s="169">
        <v>37050</v>
      </c>
      <c r="K16" s="170">
        <v>111150</v>
      </c>
      <c r="L16" s="169">
        <v>37050</v>
      </c>
      <c r="M16" s="169">
        <v>37050</v>
      </c>
      <c r="N16" s="169">
        <v>37050</v>
      </c>
      <c r="O16" s="170">
        <v>111150</v>
      </c>
      <c r="P16" s="169">
        <v>37050</v>
      </c>
      <c r="Q16" s="169">
        <v>37050</v>
      </c>
      <c r="R16" s="169">
        <v>37050</v>
      </c>
      <c r="S16" s="170">
        <v>111150</v>
      </c>
      <c r="T16" s="171"/>
      <c r="U16" s="171"/>
      <c r="V16" s="26"/>
      <c r="W16" s="26"/>
      <c r="X16" s="181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s="3" customFormat="1" ht="20.25" customHeight="1">
      <c r="A17" s="167"/>
      <c r="B17" s="182" t="s">
        <v>169</v>
      </c>
      <c r="C17" s="183">
        <v>396400</v>
      </c>
      <c r="D17" s="169">
        <v>33033</v>
      </c>
      <c r="E17" s="169">
        <v>33033</v>
      </c>
      <c r="F17" s="169">
        <v>33033</v>
      </c>
      <c r="G17" s="170">
        <v>99099</v>
      </c>
      <c r="H17" s="169">
        <v>33033</v>
      </c>
      <c r="I17" s="169">
        <v>33033</v>
      </c>
      <c r="J17" s="169">
        <v>33033</v>
      </c>
      <c r="K17" s="170">
        <v>99099</v>
      </c>
      <c r="L17" s="169">
        <v>33033</v>
      </c>
      <c r="M17" s="169">
        <v>33033</v>
      </c>
      <c r="N17" s="169">
        <v>33033</v>
      </c>
      <c r="O17" s="170">
        <v>99099</v>
      </c>
      <c r="P17" s="169">
        <v>33037</v>
      </c>
      <c r="Q17" s="169">
        <v>33033</v>
      </c>
      <c r="R17" s="169">
        <v>33033</v>
      </c>
      <c r="S17" s="170">
        <v>99103</v>
      </c>
      <c r="T17" s="171"/>
      <c r="U17" s="171"/>
      <c r="V17" s="26"/>
      <c r="W17" s="26"/>
      <c r="X17" s="181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3" customFormat="1" ht="17.25" customHeight="1">
      <c r="A18" s="167"/>
      <c r="B18" s="182" t="s">
        <v>170</v>
      </c>
      <c r="C18" s="183">
        <v>165000</v>
      </c>
      <c r="D18" s="169"/>
      <c r="E18" s="169"/>
      <c r="F18" s="169">
        <v>75000</v>
      </c>
      <c r="G18" s="170">
        <v>75000</v>
      </c>
      <c r="H18" s="169"/>
      <c r="I18" s="169"/>
      <c r="J18" s="169">
        <v>75000</v>
      </c>
      <c r="K18" s="170">
        <v>75000</v>
      </c>
      <c r="L18" s="169"/>
      <c r="M18" s="169"/>
      <c r="N18" s="169">
        <v>15000</v>
      </c>
      <c r="O18" s="170">
        <v>15000</v>
      </c>
      <c r="P18" s="169"/>
      <c r="Q18" s="169"/>
      <c r="R18" s="169"/>
      <c r="S18" s="170">
        <v>0</v>
      </c>
      <c r="T18" s="171"/>
      <c r="U18" s="171"/>
      <c r="V18" s="26"/>
      <c r="W18" s="26"/>
      <c r="X18" s="181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3" customFormat="1" ht="19.5" customHeight="1">
      <c r="A19" s="167"/>
      <c r="B19" s="182" t="s">
        <v>171</v>
      </c>
      <c r="C19" s="175">
        <v>186000</v>
      </c>
      <c r="D19" s="169"/>
      <c r="E19" s="169">
        <v>42500</v>
      </c>
      <c r="F19" s="169"/>
      <c r="G19" s="170">
        <v>42500</v>
      </c>
      <c r="H19" s="169"/>
      <c r="I19" s="169">
        <v>42500</v>
      </c>
      <c r="J19" s="169"/>
      <c r="K19" s="170">
        <v>42500</v>
      </c>
      <c r="L19" s="169"/>
      <c r="M19" s="169">
        <v>42500</v>
      </c>
      <c r="N19" s="169"/>
      <c r="O19" s="170">
        <v>42500</v>
      </c>
      <c r="P19" s="169"/>
      <c r="Q19" s="169">
        <v>58500</v>
      </c>
      <c r="R19" s="169"/>
      <c r="S19" s="170">
        <v>58500</v>
      </c>
      <c r="T19" s="171"/>
      <c r="U19" s="171"/>
      <c r="V19" s="26"/>
      <c r="W19" s="26"/>
      <c r="X19" s="181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12" customFormat="1" ht="21.75" customHeight="1">
      <c r="A20" s="184"/>
      <c r="B20" s="185" t="s">
        <v>168</v>
      </c>
      <c r="C20" s="174">
        <f>SUM(C16:C19)</f>
        <v>1192000</v>
      </c>
      <c r="D20" s="174">
        <f aca="true" t="shared" si="0" ref="D20:S20">SUM(D16:D19)</f>
        <v>70083</v>
      </c>
      <c r="E20" s="174">
        <f t="shared" si="0"/>
        <v>112583</v>
      </c>
      <c r="F20" s="174">
        <f t="shared" si="0"/>
        <v>145083</v>
      </c>
      <c r="G20" s="174">
        <f t="shared" si="0"/>
        <v>327749</v>
      </c>
      <c r="H20" s="174">
        <f t="shared" si="0"/>
        <v>70083</v>
      </c>
      <c r="I20" s="174">
        <f t="shared" si="0"/>
        <v>112583</v>
      </c>
      <c r="J20" s="174">
        <f t="shared" si="0"/>
        <v>145083</v>
      </c>
      <c r="K20" s="174">
        <f t="shared" si="0"/>
        <v>327749</v>
      </c>
      <c r="L20" s="174">
        <f t="shared" si="0"/>
        <v>70083</v>
      </c>
      <c r="M20" s="174">
        <f t="shared" si="0"/>
        <v>112583</v>
      </c>
      <c r="N20" s="174">
        <f t="shared" si="0"/>
        <v>85083</v>
      </c>
      <c r="O20" s="174">
        <f t="shared" si="0"/>
        <v>267749</v>
      </c>
      <c r="P20" s="174">
        <f t="shared" si="0"/>
        <v>70087</v>
      </c>
      <c r="Q20" s="174">
        <f t="shared" si="0"/>
        <v>128583</v>
      </c>
      <c r="R20" s="174">
        <f t="shared" si="0"/>
        <v>70083</v>
      </c>
      <c r="S20" s="170">
        <f t="shared" si="0"/>
        <v>268753</v>
      </c>
      <c r="T20" s="171"/>
      <c r="U20" s="17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s="3" customFormat="1" ht="15">
      <c r="A21" s="167"/>
      <c r="B21" s="182"/>
      <c r="C21" s="175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69"/>
      <c r="Q21" s="169"/>
      <c r="R21" s="169"/>
      <c r="S21" s="170"/>
      <c r="T21" s="171"/>
      <c r="U21" s="17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12" customFormat="1" ht="24.75" customHeight="1">
      <c r="A22" s="43"/>
      <c r="B22" s="182" t="s">
        <v>172</v>
      </c>
      <c r="C22" s="174">
        <v>200000</v>
      </c>
      <c r="D22" s="174"/>
      <c r="E22" s="174"/>
      <c r="F22" s="174">
        <v>200000</v>
      </c>
      <c r="G22" s="174">
        <v>200000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0"/>
      <c r="T22" s="171"/>
      <c r="U22" s="17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s="12" customFormat="1" ht="30" customHeight="1">
      <c r="A23" s="43"/>
      <c r="B23" s="185" t="s">
        <v>168</v>
      </c>
      <c r="C23" s="186">
        <v>4022000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0"/>
      <c r="T23" s="171"/>
      <c r="U23" s="17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s="19" customFormat="1" ht="28.5">
      <c r="A24" s="187"/>
      <c r="B24" s="188" t="s">
        <v>173</v>
      </c>
      <c r="C24" s="189">
        <v>373000</v>
      </c>
      <c r="D24" s="169"/>
      <c r="E24" s="169"/>
      <c r="F24" s="169">
        <v>373000</v>
      </c>
      <c r="G24" s="170">
        <v>373000</v>
      </c>
      <c r="H24" s="169"/>
      <c r="I24" s="169"/>
      <c r="J24" s="169"/>
      <c r="K24" s="169"/>
      <c r="L24" s="169"/>
      <c r="M24" s="169"/>
      <c r="N24" s="169"/>
      <c r="O24" s="170"/>
      <c r="P24" s="169"/>
      <c r="Q24" s="169"/>
      <c r="R24" s="169"/>
      <c r="S24" s="170"/>
      <c r="T24" s="171"/>
      <c r="U24" s="171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2:3" ht="15">
      <c r="B25" s="47"/>
      <c r="C25" s="37"/>
    </row>
    <row r="26" spans="2:7" ht="15.75">
      <c r="B26" s="190" t="s">
        <v>137</v>
      </c>
      <c r="C26" s="191"/>
      <c r="D26" s="192"/>
      <c r="E26" s="192"/>
      <c r="F26" s="190" t="s">
        <v>138</v>
      </c>
      <c r="G26" s="192"/>
    </row>
    <row r="27" spans="2:7" ht="15.75">
      <c r="B27" s="190"/>
      <c r="C27" s="192"/>
      <c r="D27" s="192"/>
      <c r="E27" s="192"/>
      <c r="F27" s="192"/>
      <c r="G27" s="192"/>
    </row>
    <row r="31" ht="15">
      <c r="B31" s="193"/>
    </row>
    <row r="32" ht="15">
      <c r="B32" s="193"/>
    </row>
  </sheetData>
  <sheetProtection/>
  <mergeCells count="45">
    <mergeCell ref="P8:P9"/>
    <mergeCell ref="Q8:Q9"/>
    <mergeCell ref="R8:R9"/>
    <mergeCell ref="S8:S9"/>
    <mergeCell ref="B15:U15"/>
    <mergeCell ref="J8:J9"/>
    <mergeCell ref="K8:K9"/>
    <mergeCell ref="L8:L9"/>
    <mergeCell ref="M8:M9"/>
    <mergeCell ref="N8:N9"/>
    <mergeCell ref="O8:O9"/>
    <mergeCell ref="S6:S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Q1:S1"/>
    <mergeCell ref="A2:A3"/>
    <mergeCell ref="B2:B3"/>
    <mergeCell ref="C2:C3"/>
    <mergeCell ref="D2:S2"/>
    <mergeCell ref="B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</dc:creator>
  <cp:keywords/>
  <dc:description/>
  <cp:lastModifiedBy>123</cp:lastModifiedBy>
  <cp:lastPrinted>2012-01-20T08:21:12Z</cp:lastPrinted>
  <dcterms:created xsi:type="dcterms:W3CDTF">2011-07-12T10:09:14Z</dcterms:created>
  <dcterms:modified xsi:type="dcterms:W3CDTF">2012-03-20T18:41:35Z</dcterms:modified>
  <cp:category/>
  <cp:version/>
  <cp:contentType/>
  <cp:contentStatus/>
</cp:coreProperties>
</file>